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ten\Downloads\"/>
    </mc:Choice>
  </mc:AlternateContent>
  <xr:revisionPtr revIDLastSave="0" documentId="13_ncr:1_{04ED2B44-DDDD-4A03-9A27-1C7479BAED10}" xr6:coauthVersionLast="47" xr6:coauthVersionMax="47" xr10:uidLastSave="{00000000-0000-0000-0000-000000000000}"/>
  <workbookProtection workbookAlgorithmName="SHA-512" workbookHashValue="BycAWzPBFnLd7DvhJ3YsCaQ5DCo9TBIS4MLpQDujuCJCkUCPSoYUTF6J6ajiftsNAJlLbeLpJHaphoBRdZgfTg==" workbookSaltValue="AJYCvjDhyNCHqvPHrWbJHw==" workbookSpinCount="100000" lockStructure="1"/>
  <bookViews>
    <workbookView xWindow="-120" yWindow="-120" windowWidth="51840" windowHeight="21120" tabRatio="720" xr2:uid="{00000000-000D-0000-FFFF-FFFF00000000}"/>
  </bookViews>
  <sheets>
    <sheet name="Erfassung_Recording" sheetId="1" r:id="rId1"/>
    <sheet name="Lieferanten_Suppliers" sheetId="2" r:id="rId2"/>
    <sheet name="Concession" sheetId="3" r:id="rId3"/>
    <sheet name="Nonconformance Form" sheetId="7" r:id="rId4"/>
    <sheet name="Incident reporting sheet" sheetId="8" r:id="rId5"/>
    <sheet name="Safety Action Group" sheetId="4" r:id="rId6"/>
    <sheet name="L3150.03 Eintrag" sheetId="6" r:id="rId7"/>
    <sheet name="Dropdowndaten" sheetId="5" state="hidden" r:id="rId8"/>
    <sheet name="Berechnungen" sheetId="9" state="hidden" r:id="rId9"/>
  </sheets>
  <definedNames>
    <definedName name="_xlnm.Print_Area" localSheetId="0">Erfassung_Recording!$A$1:$O$119</definedName>
    <definedName name="_xlnm.Print_Area" localSheetId="4">'Incident reporting sheet'!$A$1:$N$101</definedName>
    <definedName name="_xlnm.Print_Area" localSheetId="1">Lieferanten_Suppliers!$B$1:$O$74</definedName>
    <definedName name="_xlnm.Print_Area" localSheetId="5">'Safety Action Group'!$A$1:$O$111</definedName>
    <definedName name="Klasse">Dropdowndaten!$AT$7:$AT$11</definedName>
    <definedName name="Mögliche_Ursachenliste">MöglicheUrsachenliste[Mögliche Ursachenliste]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G3" i="1"/>
  <c r="J16" i="4" l="1"/>
  <c r="I13" i="8" l="1"/>
  <c r="F13" i="8"/>
  <c r="J13" i="2"/>
  <c r="G13" i="2"/>
  <c r="O8" i="6"/>
  <c r="P8" i="6" l="1"/>
  <c r="O10" i="9" l="1"/>
  <c r="O9" i="9" l="1"/>
  <c r="O15" i="9" l="1"/>
  <c r="H32" i="9"/>
  <c r="H10" i="9" l="1"/>
  <c r="CC8" i="6" l="1"/>
  <c r="CB8" i="6"/>
  <c r="CA8" i="6"/>
  <c r="BZ8" i="6"/>
  <c r="BY8" i="6"/>
  <c r="BX8" i="6"/>
  <c r="BW8" i="6"/>
  <c r="BV8" i="6"/>
  <c r="CE8" i="6"/>
  <c r="CD8" i="6"/>
  <c r="C3" i="1" l="1"/>
  <c r="H1" i="3" l="1"/>
  <c r="D24" i="2" l="1"/>
  <c r="D23" i="2"/>
  <c r="G6" i="3" l="1"/>
  <c r="C6" i="3"/>
  <c r="I4" i="3" l="1"/>
  <c r="C4" i="3"/>
  <c r="I3" i="3"/>
  <c r="G3" i="3"/>
  <c r="C3" i="3" l="1"/>
  <c r="A67" i="9" l="1"/>
  <c r="A54" i="9"/>
  <c r="C71" i="9" l="1"/>
  <c r="B68" i="9"/>
  <c r="D75" i="9"/>
  <c r="C70" i="9"/>
  <c r="B67" i="9"/>
  <c r="C69" i="9"/>
  <c r="D73" i="9"/>
  <c r="D68" i="9"/>
  <c r="C67" i="9"/>
  <c r="D67" i="9"/>
  <c r="C73" i="9"/>
  <c r="B70" i="9"/>
  <c r="C72" i="9"/>
  <c r="D74" i="9"/>
  <c r="B71" i="9"/>
  <c r="B69" i="9"/>
  <c r="C68" i="9"/>
  <c r="D59" i="9"/>
  <c r="C56" i="9"/>
  <c r="D57" i="9"/>
  <c r="D60" i="9"/>
  <c r="C55" i="9"/>
  <c r="D55" i="9"/>
  <c r="C54" i="9"/>
  <c r="D54" i="9"/>
  <c r="B58" i="9"/>
  <c r="D62" i="9"/>
  <c r="B55" i="9"/>
  <c r="C57" i="9"/>
  <c r="C60" i="9"/>
  <c r="B57" i="9"/>
  <c r="C59" i="9"/>
  <c r="B56" i="9"/>
  <c r="C58" i="9"/>
  <c r="D61" i="9"/>
  <c r="B54" i="9"/>
  <c r="D71" i="9"/>
  <c r="E68" i="9"/>
  <c r="D69" i="9"/>
  <c r="E70" i="9"/>
  <c r="E74" i="9"/>
  <c r="D70" i="9"/>
  <c r="E67" i="9"/>
  <c r="E71" i="9"/>
  <c r="E75" i="9"/>
  <c r="E72" i="9"/>
  <c r="D72" i="9"/>
  <c r="E69" i="9"/>
  <c r="E73" i="9"/>
  <c r="D58" i="9"/>
  <c r="E55" i="9"/>
  <c r="E59" i="9"/>
  <c r="E56" i="9"/>
  <c r="E60" i="9"/>
  <c r="D56" i="9"/>
  <c r="E57" i="9"/>
  <c r="E61" i="9"/>
  <c r="E54" i="9"/>
  <c r="E58" i="9"/>
  <c r="E62" i="9"/>
  <c r="A32" i="9"/>
  <c r="A10" i="9"/>
  <c r="K51" i="9" l="1"/>
  <c r="K45" i="9"/>
  <c r="K40" i="9"/>
  <c r="K29" i="9"/>
  <c r="K23" i="9"/>
  <c r="K18" i="9"/>
  <c r="B36" i="9"/>
  <c r="C35" i="9"/>
  <c r="C32" i="9"/>
  <c r="C37" i="9"/>
  <c r="B35" i="9"/>
  <c r="C34" i="9"/>
  <c r="B34" i="9"/>
  <c r="C33" i="9"/>
  <c r="B33" i="9"/>
  <c r="D37" i="9"/>
  <c r="B32" i="9"/>
  <c r="D33" i="9"/>
  <c r="C38" i="9"/>
  <c r="D32" i="9"/>
  <c r="C36" i="9"/>
  <c r="I14" i="9"/>
  <c r="J13" i="9"/>
  <c r="I12" i="9"/>
  <c r="I13" i="9"/>
  <c r="J12" i="9"/>
  <c r="J11" i="9"/>
  <c r="J10" i="9"/>
  <c r="I11" i="9"/>
  <c r="I10" i="9"/>
  <c r="K10" i="9"/>
  <c r="J14" i="9"/>
  <c r="D40" i="9"/>
  <c r="D38" i="9"/>
  <c r="D39" i="9"/>
  <c r="I35" i="9"/>
  <c r="J34" i="9"/>
  <c r="K46" i="9"/>
  <c r="K36" i="9"/>
  <c r="I34" i="9"/>
  <c r="J33" i="9"/>
  <c r="K44" i="9"/>
  <c r="K35" i="9"/>
  <c r="I33" i="9"/>
  <c r="J32" i="9"/>
  <c r="K43" i="9"/>
  <c r="K34" i="9"/>
  <c r="I32" i="9"/>
  <c r="K32" i="9"/>
  <c r="K42" i="9"/>
  <c r="K33" i="9"/>
  <c r="K37" i="9"/>
  <c r="K50" i="9"/>
  <c r="K41" i="9"/>
  <c r="J36" i="9"/>
  <c r="K49" i="9"/>
  <c r="K39" i="9"/>
  <c r="K48" i="9"/>
  <c r="K38" i="9"/>
  <c r="I36" i="9"/>
  <c r="J35" i="9"/>
  <c r="K47" i="9"/>
  <c r="K22" i="9"/>
  <c r="K28" i="9"/>
  <c r="K27" i="9"/>
  <c r="K21" i="9"/>
  <c r="K11" i="9"/>
  <c r="K20" i="9"/>
  <c r="K19" i="9"/>
  <c r="K12" i="9"/>
  <c r="K17" i="9"/>
  <c r="K16" i="9"/>
  <c r="K26" i="9"/>
  <c r="K15" i="9"/>
  <c r="K25" i="9"/>
  <c r="K13" i="9"/>
  <c r="K24" i="9"/>
  <c r="K14" i="9"/>
  <c r="E40" i="9"/>
  <c r="D18" i="9"/>
  <c r="D17" i="9"/>
  <c r="E18" i="9"/>
  <c r="B11" i="9"/>
  <c r="B10" i="9"/>
  <c r="C10" i="9"/>
  <c r="A68" i="9"/>
  <c r="J52" i="4" s="1"/>
  <c r="A55" i="9"/>
  <c r="E52" i="4" s="1"/>
  <c r="E32" i="9"/>
  <c r="D34" i="9"/>
  <c r="D35" i="9"/>
  <c r="D36" i="9"/>
  <c r="E37" i="9"/>
  <c r="E10" i="9"/>
  <c r="D11" i="9"/>
  <c r="D12" i="9"/>
  <c r="D13" i="9"/>
  <c r="D14" i="9"/>
  <c r="E15" i="9"/>
  <c r="E11" i="9"/>
  <c r="E12" i="9"/>
  <c r="E13" i="9"/>
  <c r="E14" i="9"/>
  <c r="C16" i="9"/>
  <c r="E17" i="9"/>
  <c r="E33" i="9"/>
  <c r="E36" i="9"/>
  <c r="C15" i="9"/>
  <c r="E34" i="9"/>
  <c r="E35" i="9"/>
  <c r="E39" i="9"/>
  <c r="B12" i="9"/>
  <c r="B13" i="9"/>
  <c r="B14" i="9"/>
  <c r="D16" i="9"/>
  <c r="D10" i="9"/>
  <c r="C11" i="9"/>
  <c r="C12" i="9"/>
  <c r="C13" i="9"/>
  <c r="C14" i="9"/>
  <c r="D15" i="9"/>
  <c r="E16" i="9"/>
  <c r="E38" i="9"/>
  <c r="H33" i="9" l="1"/>
  <c r="H11" i="9"/>
  <c r="A11" i="9"/>
  <c r="H79" i="1" s="1"/>
  <c r="A33" i="9"/>
  <c r="H81" i="1" s="1"/>
  <c r="BM8" i="6"/>
  <c r="BL8" i="6"/>
  <c r="I79" i="1" l="1"/>
  <c r="O11" i="9"/>
  <c r="I81" i="1"/>
  <c r="O12" i="9"/>
  <c r="AB16" i="5"/>
  <c r="P11" i="9" l="1"/>
  <c r="F31" i="4"/>
  <c r="L33" i="4"/>
  <c r="G13" i="4"/>
  <c r="O16" i="9" l="1"/>
  <c r="O18" i="9" s="1"/>
  <c r="I76" i="1" s="1"/>
  <c r="AC16" i="5"/>
  <c r="F3" i="2" s="1"/>
  <c r="M1" i="3" s="1"/>
  <c r="H29" i="4"/>
  <c r="H28" i="4"/>
  <c r="F6" i="4" l="1"/>
  <c r="A8" i="6"/>
  <c r="E3" i="8"/>
  <c r="AD8" i="6"/>
  <c r="AC8" i="6"/>
  <c r="G23" i="8"/>
  <c r="G22" i="8"/>
  <c r="H26" i="8"/>
  <c r="H25" i="8"/>
  <c r="C26" i="8"/>
  <c r="C25" i="8"/>
  <c r="C21" i="8"/>
  <c r="J20" i="8"/>
  <c r="J19" i="8"/>
  <c r="J18" i="8"/>
  <c r="D20" i="8"/>
  <c r="D19" i="8"/>
  <c r="D18" i="8"/>
  <c r="F14" i="8"/>
  <c r="F12" i="8"/>
  <c r="F11" i="8"/>
  <c r="F10" i="8"/>
  <c r="G10" i="2"/>
  <c r="G12" i="2"/>
  <c r="G11" i="2"/>
  <c r="K6" i="8"/>
  <c r="K5" i="8"/>
  <c r="H6" i="8"/>
  <c r="H5" i="8"/>
  <c r="C7" i="8"/>
  <c r="D7" i="2"/>
  <c r="C6" i="8"/>
  <c r="C5" i="8"/>
  <c r="I3" i="8"/>
  <c r="I77" i="4" l="1"/>
  <c r="I76" i="4"/>
  <c r="D77" i="4"/>
  <c r="D76" i="4"/>
  <c r="BK8" i="6" l="1"/>
  <c r="BJ8" i="6"/>
  <c r="BI8" i="6"/>
  <c r="N8" i="6" l="1"/>
  <c r="M8" i="6"/>
  <c r="L8" i="6"/>
  <c r="BH8" i="6" l="1"/>
  <c r="BD8" i="6"/>
  <c r="BC8" i="6"/>
  <c r="BB8" i="6"/>
  <c r="BA8" i="6"/>
  <c r="AX8" i="6"/>
  <c r="AW8" i="6"/>
  <c r="AV8" i="6"/>
  <c r="AU8" i="6"/>
  <c r="AI8" i="6" l="1"/>
  <c r="AE8" i="6"/>
  <c r="AH8" i="6"/>
  <c r="AG8" i="6"/>
  <c r="C8" i="6" l="1"/>
  <c r="K8" i="6" l="1"/>
  <c r="H8" i="6" l="1"/>
  <c r="BU8" i="6" l="1"/>
  <c r="BT8" i="6"/>
  <c r="BS8" i="6"/>
  <c r="BR8" i="6"/>
  <c r="BQ8" i="6"/>
  <c r="BP8" i="6"/>
  <c r="BO8" i="6"/>
  <c r="BN8" i="6"/>
  <c r="D8" i="6" l="1"/>
  <c r="E8" i="6"/>
  <c r="F8" i="6"/>
  <c r="G8" i="6"/>
  <c r="I8" i="6"/>
  <c r="J8" i="6"/>
  <c r="Q8" i="6"/>
  <c r="R8" i="6"/>
  <c r="S8" i="6"/>
  <c r="T8" i="6"/>
  <c r="U8" i="6"/>
  <c r="V8" i="6"/>
  <c r="W8" i="6"/>
  <c r="X8" i="6"/>
  <c r="Y8" i="6"/>
  <c r="Z8" i="6"/>
  <c r="AA8" i="6"/>
  <c r="AB8" i="6"/>
  <c r="BG8" i="6"/>
  <c r="BE8" i="6"/>
  <c r="BF8" i="6"/>
  <c r="AZ8" i="6"/>
  <c r="AY8" i="6"/>
  <c r="AT8" i="6"/>
  <c r="AS8" i="6"/>
  <c r="AR8" i="6"/>
  <c r="AK8" i="6"/>
  <c r="AJ8" i="6"/>
  <c r="AN8" i="6"/>
  <c r="AO8" i="6"/>
  <c r="AF8" i="6"/>
  <c r="I39" i="4"/>
  <c r="I38" i="4"/>
  <c r="D39" i="4"/>
  <c r="D38" i="4"/>
  <c r="L32" i="4"/>
  <c r="F33" i="4"/>
  <c r="F32" i="4"/>
  <c r="I27" i="4"/>
  <c r="I26" i="4"/>
  <c r="D27" i="4"/>
  <c r="D26" i="4"/>
  <c r="D24" i="4"/>
  <c r="K23" i="4"/>
  <c r="K22" i="4"/>
  <c r="K21" i="4"/>
  <c r="E23" i="4"/>
  <c r="E22" i="4"/>
  <c r="E21" i="4"/>
  <c r="G17" i="4"/>
  <c r="G15" i="4"/>
  <c r="G14" i="4"/>
  <c r="L9" i="4"/>
  <c r="L8" i="4"/>
  <c r="I9" i="4"/>
  <c r="I8" i="4"/>
  <c r="D9" i="4"/>
  <c r="D8" i="4"/>
  <c r="J6" i="4"/>
  <c r="I24" i="2" l="1"/>
  <c r="I23" i="2"/>
  <c r="D21" i="2"/>
  <c r="K20" i="2"/>
  <c r="K19" i="2"/>
  <c r="K18" i="2"/>
  <c r="E20" i="2"/>
  <c r="E19" i="2"/>
  <c r="E18" i="2"/>
  <c r="G14" i="2"/>
  <c r="L6" i="2"/>
  <c r="L5" i="2"/>
  <c r="I6" i="2"/>
  <c r="I5" i="2"/>
  <c r="D6" i="2"/>
  <c r="D5" i="2"/>
  <c r="J3" i="2" l="1"/>
  <c r="AQ8" i="6" l="1"/>
  <c r="J38" i="4"/>
  <c r="AP8" i="6"/>
  <c r="AM8" i="6" l="1"/>
  <c r="E38" i="4"/>
  <c r="AL8" i="6"/>
</calcChain>
</file>

<file path=xl/sharedStrings.xml><?xml version="1.0" encoding="utf-8"?>
<sst xmlns="http://schemas.openxmlformats.org/spreadsheetml/2006/main" count="784" uniqueCount="568">
  <si>
    <t>Fehlerkategorie</t>
  </si>
  <si>
    <t>Interne Abteilung</t>
  </si>
  <si>
    <t>Standort</t>
  </si>
  <si>
    <r>
      <t xml:space="preserve">Von wem erkannt? </t>
    </r>
    <r>
      <rPr>
        <sz val="8"/>
        <color theme="1"/>
        <rFont val="Arial"/>
        <family val="2"/>
      </rPr>
      <t>Bzw. BU-MA / Name bei Kunden-reklamation</t>
    </r>
  </si>
  <si>
    <t>Art der Reklamation</t>
  </si>
  <si>
    <t>Concession</t>
  </si>
  <si>
    <t>Responsible Design Office Decision</t>
  </si>
  <si>
    <t>Authority</t>
  </si>
  <si>
    <t>BI</t>
  </si>
  <si>
    <t>Name:</t>
  </si>
  <si>
    <t>Dokumentation</t>
  </si>
  <si>
    <t>Visuel</t>
  </si>
  <si>
    <t>Mechanisch</t>
  </si>
  <si>
    <t>Montage</t>
  </si>
  <si>
    <t>Elektrisch</t>
  </si>
  <si>
    <t>Inspektion</t>
  </si>
  <si>
    <t>Andere</t>
  </si>
  <si>
    <t>Produktdesign</t>
  </si>
  <si>
    <t>Logistik</t>
  </si>
  <si>
    <t>Betroffenes Produkt</t>
  </si>
  <si>
    <t>Galley</t>
  </si>
  <si>
    <t>Doghouse</t>
  </si>
  <si>
    <t>Pelmet</t>
  </si>
  <si>
    <t>Partition</t>
  </si>
  <si>
    <t>Stretcher</t>
  </si>
  <si>
    <t>BL</t>
  </si>
  <si>
    <t>Unmittelbare eindämmende Massnahmen?</t>
  </si>
  <si>
    <t>Ja Nein</t>
  </si>
  <si>
    <t>Auftrittswahrscheinlichkeit Auswirkung</t>
  </si>
  <si>
    <t>Material im Sperrlager</t>
  </si>
  <si>
    <t>Huebwies</t>
  </si>
  <si>
    <t>Uno</t>
  </si>
  <si>
    <t>Wep 1a</t>
  </si>
  <si>
    <t>Mögliche Ursachenliste</t>
  </si>
  <si>
    <t>Für Was?</t>
  </si>
  <si>
    <r>
      <t xml:space="preserve">Diverses / </t>
    </r>
    <r>
      <rPr>
        <i/>
        <sz val="10"/>
        <color theme="1"/>
        <rFont val="Arial"/>
        <family val="2"/>
      </rPr>
      <t>Others</t>
    </r>
  </si>
  <si>
    <t>Medizinisch / Medical</t>
  </si>
  <si>
    <r>
      <t xml:space="preserve">Fehlende Dokumente / </t>
    </r>
    <r>
      <rPr>
        <i/>
        <sz val="10"/>
        <color theme="1"/>
        <rFont val="Arial"/>
        <family val="2"/>
      </rPr>
      <t>Missing documents</t>
    </r>
  </si>
  <si>
    <r>
      <t xml:space="preserve">Aufbau Materialliste / </t>
    </r>
    <r>
      <rPr>
        <i/>
        <sz val="10"/>
        <color theme="1"/>
        <rFont val="Arial"/>
        <family val="2"/>
      </rPr>
      <t>Material part list</t>
    </r>
  </si>
  <si>
    <r>
      <t xml:space="preserve">Farb Problem / </t>
    </r>
    <r>
      <rPr>
        <i/>
        <sz val="10"/>
        <color theme="1"/>
        <rFont val="Arial"/>
        <family val="2"/>
      </rPr>
      <t xml:space="preserve">Paint issue </t>
    </r>
  </si>
  <si>
    <r>
      <t xml:space="preserve">Kratzer / </t>
    </r>
    <r>
      <rPr>
        <i/>
        <sz val="10"/>
        <color theme="1"/>
        <rFont val="Arial"/>
        <family val="2"/>
      </rPr>
      <t>Scratches</t>
    </r>
  </si>
  <si>
    <r>
      <t xml:space="preserve">Oberflächenbehandlung / </t>
    </r>
    <r>
      <rPr>
        <i/>
        <sz val="10"/>
        <color theme="1"/>
        <rFont val="Arial"/>
        <family val="2"/>
      </rPr>
      <t>Surface treatment</t>
    </r>
  </si>
  <si>
    <r>
      <t xml:space="preserve">Deckorfolie / </t>
    </r>
    <r>
      <rPr>
        <i/>
        <sz val="10"/>
        <color theme="1"/>
        <rFont val="Arial"/>
        <family val="2"/>
      </rPr>
      <t>Decor foil</t>
    </r>
  </si>
  <si>
    <r>
      <t xml:space="preserve">Beschädigung Dekorpanel / </t>
    </r>
    <r>
      <rPr>
        <i/>
        <sz val="10"/>
        <color theme="1"/>
        <rFont val="Arial"/>
        <family val="2"/>
      </rPr>
      <t>Decorpanel damaged</t>
    </r>
  </si>
  <si>
    <r>
      <t xml:space="preserve">Schmutz Rückstände / </t>
    </r>
    <r>
      <rPr>
        <i/>
        <sz val="10"/>
        <color theme="1"/>
        <rFont val="Arial"/>
        <family val="2"/>
      </rPr>
      <t xml:space="preserve">Dirt residual </t>
    </r>
  </si>
  <si>
    <r>
      <t xml:space="preserve">Teile Beschädigung / </t>
    </r>
    <r>
      <rPr>
        <i/>
        <sz val="10"/>
        <color theme="1"/>
        <rFont val="Arial"/>
        <family val="2"/>
      </rPr>
      <t>Part damaged</t>
    </r>
  </si>
  <si>
    <r>
      <t xml:space="preserve">Bohrung fehlt / </t>
    </r>
    <r>
      <rPr>
        <i/>
        <sz val="10"/>
        <color theme="1"/>
        <rFont val="Arial"/>
        <family val="2"/>
      </rPr>
      <t xml:space="preserve">Drilling missing </t>
    </r>
  </si>
  <si>
    <r>
      <t xml:space="preserve">Massfehler / </t>
    </r>
    <r>
      <rPr>
        <i/>
        <sz val="10"/>
        <color theme="1"/>
        <rFont val="Arial"/>
        <family val="2"/>
      </rPr>
      <t xml:space="preserve">Dimension fault </t>
    </r>
  </si>
  <si>
    <r>
      <t xml:space="preserve">Falsches Material / </t>
    </r>
    <r>
      <rPr>
        <i/>
        <sz val="10"/>
        <color theme="1"/>
        <rFont val="Arial"/>
        <family val="2"/>
      </rPr>
      <t>Wrong Material</t>
    </r>
  </si>
  <si>
    <r>
      <t xml:space="preserve">Beschriftung / </t>
    </r>
    <r>
      <rPr>
        <i/>
        <sz val="10"/>
        <color theme="1"/>
        <rFont val="Arial"/>
        <family val="2"/>
      </rPr>
      <t>Labeling</t>
    </r>
  </si>
  <si>
    <r>
      <t xml:space="preserve">Falscher Revisionsstand / </t>
    </r>
    <r>
      <rPr>
        <i/>
        <sz val="10"/>
        <color theme="1"/>
        <rFont val="Arial"/>
        <family val="2"/>
      </rPr>
      <t xml:space="preserve">Wrong revision </t>
    </r>
  </si>
  <si>
    <r>
      <t xml:space="preserve">Falsche Annietmutter / </t>
    </r>
    <r>
      <rPr>
        <i/>
        <sz val="10"/>
        <color theme="1"/>
        <rFont val="Arial"/>
        <family val="2"/>
      </rPr>
      <t>Wrong rivet nut</t>
    </r>
  </si>
  <si>
    <r>
      <t xml:space="preserve">Gewindeeinsatz Problem / </t>
    </r>
    <r>
      <rPr>
        <i/>
        <sz val="10"/>
        <color theme="1"/>
        <rFont val="Arial"/>
        <family val="2"/>
      </rPr>
      <t>Thread insert issue</t>
    </r>
  </si>
  <si>
    <r>
      <t xml:space="preserve">Klebeband Fixierung / </t>
    </r>
    <r>
      <rPr>
        <i/>
        <sz val="10"/>
        <color theme="1"/>
        <rFont val="Arial"/>
        <family val="2"/>
      </rPr>
      <t>Tape fixation</t>
    </r>
  </si>
  <si>
    <r>
      <t xml:space="preserve">Trennlinien Problem / </t>
    </r>
    <r>
      <rPr>
        <i/>
        <sz val="10"/>
        <color theme="1"/>
        <rFont val="Arial"/>
        <family val="2"/>
      </rPr>
      <t>Split line issue</t>
    </r>
  </si>
  <si>
    <r>
      <t xml:space="preserve">Einstellungen / </t>
    </r>
    <r>
      <rPr>
        <i/>
        <sz val="10"/>
        <color theme="1"/>
        <rFont val="Arial"/>
        <family val="2"/>
      </rPr>
      <t>Adjustments</t>
    </r>
  </si>
  <si>
    <r>
      <t>Blaue Lackierung Problem /</t>
    </r>
    <r>
      <rPr>
        <i/>
        <sz val="10"/>
        <color theme="1"/>
        <rFont val="Arial"/>
        <family val="2"/>
      </rPr>
      <t xml:space="preserve"> Blue Varnish issue</t>
    </r>
  </si>
  <si>
    <r>
      <t xml:space="preserve">Kabel Problem / </t>
    </r>
    <r>
      <rPr>
        <i/>
        <sz val="10"/>
        <color theme="1"/>
        <rFont val="Arial"/>
        <family val="2"/>
      </rPr>
      <t>Cable issue</t>
    </r>
  </si>
  <si>
    <r>
      <t>Funktion /</t>
    </r>
    <r>
      <rPr>
        <i/>
        <sz val="10"/>
        <color theme="1"/>
        <rFont val="Arial"/>
        <family val="2"/>
      </rPr>
      <t xml:space="preserve"> Function</t>
    </r>
  </si>
  <si>
    <r>
      <t xml:space="preserve">Nicht geprüft / </t>
    </r>
    <r>
      <rPr>
        <i/>
        <sz val="10"/>
        <color theme="1"/>
        <rFont val="Arial"/>
        <family val="2"/>
      </rPr>
      <t>Not checked</t>
    </r>
  </si>
  <si>
    <r>
      <t xml:space="preserve">Dichtheit / </t>
    </r>
    <r>
      <rPr>
        <i/>
        <sz val="10"/>
        <color theme="1"/>
        <rFont val="Arial"/>
        <family val="2"/>
      </rPr>
      <t>Leak tightness</t>
    </r>
  </si>
  <si>
    <r>
      <t xml:space="preserve">Falscher Typ / </t>
    </r>
    <r>
      <rPr>
        <i/>
        <sz val="10"/>
        <color theme="1"/>
        <rFont val="Arial"/>
        <family val="2"/>
      </rPr>
      <t>Wrong Type</t>
    </r>
  </si>
  <si>
    <r>
      <t xml:space="preserve">Funktion / </t>
    </r>
    <r>
      <rPr>
        <i/>
        <sz val="10"/>
        <color theme="1"/>
        <rFont val="Arial"/>
        <family val="2"/>
      </rPr>
      <t>Function</t>
    </r>
  </si>
  <si>
    <r>
      <t xml:space="preserve">Fehlendes Material / </t>
    </r>
    <r>
      <rPr>
        <i/>
        <sz val="10"/>
        <color theme="1"/>
        <rFont val="Arial"/>
        <family val="2"/>
      </rPr>
      <t>Missing material</t>
    </r>
  </si>
  <si>
    <r>
      <t xml:space="preserve">Transport / </t>
    </r>
    <r>
      <rPr>
        <i/>
        <sz val="10"/>
        <color theme="1"/>
        <rFont val="Arial"/>
        <family val="2"/>
      </rPr>
      <t>Transport</t>
    </r>
  </si>
  <si>
    <r>
      <t xml:space="preserve">Customer / </t>
    </r>
    <r>
      <rPr>
        <i/>
        <sz val="10"/>
        <color theme="1"/>
        <rFont val="Arial"/>
        <family val="2"/>
      </rPr>
      <t>OEM</t>
    </r>
  </si>
  <si>
    <r>
      <t xml:space="preserve">Ja / </t>
    </r>
    <r>
      <rPr>
        <i/>
        <sz val="10"/>
        <color theme="1"/>
        <rFont val="Arial"/>
        <family val="2"/>
      </rPr>
      <t>Yes</t>
    </r>
  </si>
  <si>
    <r>
      <t xml:space="preserve">Nein / </t>
    </r>
    <r>
      <rPr>
        <i/>
        <sz val="10"/>
        <color theme="1"/>
        <rFont val="Arial"/>
        <family val="2"/>
      </rPr>
      <t>No</t>
    </r>
  </si>
  <si>
    <r>
      <t xml:space="preserve">Eingangskontrolle / </t>
    </r>
    <r>
      <rPr>
        <i/>
        <sz val="10"/>
        <color theme="1"/>
        <rFont val="Arial"/>
        <family val="2"/>
      </rPr>
      <t>Incoming Inspection</t>
    </r>
  </si>
  <si>
    <r>
      <t xml:space="preserve">Rahmenmontage / </t>
    </r>
    <r>
      <rPr>
        <i/>
        <sz val="10"/>
        <color theme="1"/>
        <rFont val="Arial"/>
        <family val="2"/>
      </rPr>
      <t>Frame assembling</t>
    </r>
  </si>
  <si>
    <r>
      <t>Vormontage /</t>
    </r>
    <r>
      <rPr>
        <i/>
        <sz val="10"/>
        <color theme="1"/>
        <rFont val="Arial"/>
        <family val="2"/>
      </rPr>
      <t xml:space="preserve"> Pre-assembling</t>
    </r>
  </si>
  <si>
    <r>
      <t xml:space="preserve">System / </t>
    </r>
    <r>
      <rPr>
        <i/>
        <sz val="10"/>
        <color theme="1"/>
        <rFont val="Arial"/>
        <family val="2"/>
      </rPr>
      <t>Systems</t>
    </r>
  </si>
  <si>
    <r>
      <t xml:space="preserve">Oberflächenbehandlung / </t>
    </r>
    <r>
      <rPr>
        <i/>
        <sz val="10"/>
        <color theme="1"/>
        <rFont val="Arial"/>
        <family val="2"/>
      </rPr>
      <t>Surface threatment</t>
    </r>
  </si>
  <si>
    <r>
      <t xml:space="preserve">Decorabteilung / </t>
    </r>
    <r>
      <rPr>
        <i/>
        <sz val="10"/>
        <color theme="1"/>
        <rFont val="Arial"/>
        <family val="2"/>
      </rPr>
      <t>Decor shop</t>
    </r>
  </si>
  <si>
    <r>
      <t>Endmontage /</t>
    </r>
    <r>
      <rPr>
        <i/>
        <sz val="10"/>
        <color theme="1"/>
        <rFont val="Arial"/>
        <family val="2"/>
      </rPr>
      <t xml:space="preserve"> Final Assembly Line</t>
    </r>
  </si>
  <si>
    <r>
      <t>Logistik /</t>
    </r>
    <r>
      <rPr>
        <i/>
        <sz val="10"/>
        <color theme="1"/>
        <rFont val="Arial"/>
        <family val="2"/>
      </rPr>
      <t xml:space="preserve"> Logistics</t>
    </r>
  </si>
  <si>
    <r>
      <t xml:space="preserve">Abnahmeprüfung / </t>
    </r>
    <r>
      <rPr>
        <i/>
        <sz val="10"/>
        <color theme="1"/>
        <rFont val="Arial"/>
        <family val="2"/>
      </rPr>
      <t>Source Inspection</t>
    </r>
  </si>
  <si>
    <r>
      <t xml:space="preserve">Einkauf / </t>
    </r>
    <r>
      <rPr>
        <i/>
        <sz val="10"/>
        <color theme="1"/>
        <rFont val="Arial"/>
        <family val="2"/>
      </rPr>
      <t>Purchasing</t>
    </r>
  </si>
  <si>
    <r>
      <t xml:space="preserve">Engineering / </t>
    </r>
    <r>
      <rPr>
        <i/>
        <sz val="10"/>
        <color theme="1"/>
        <rFont val="Arial"/>
        <family val="2"/>
      </rPr>
      <t>Engineering</t>
    </r>
  </si>
  <si>
    <r>
      <t xml:space="preserve">Stammdaten / </t>
    </r>
    <r>
      <rPr>
        <i/>
        <sz val="10"/>
        <color theme="1"/>
        <rFont val="Arial"/>
        <family val="2"/>
      </rPr>
      <t>Master data</t>
    </r>
  </si>
  <si>
    <r>
      <t xml:space="preserve">Übergabe an Q / </t>
    </r>
    <r>
      <rPr>
        <i/>
        <sz val="10"/>
        <color theme="1"/>
        <rFont val="Arial"/>
        <family val="2"/>
      </rPr>
      <t>Handover to Q</t>
    </r>
  </si>
  <si>
    <r>
      <t xml:space="preserve">Interne Nacharbeit / </t>
    </r>
    <r>
      <rPr>
        <i/>
        <sz val="10"/>
        <color theme="1"/>
        <rFont val="Arial"/>
        <family val="2"/>
      </rPr>
      <t>Internal rework</t>
    </r>
  </si>
  <si>
    <r>
      <t xml:space="preserve">Interne Reklamation / </t>
    </r>
    <r>
      <rPr>
        <i/>
        <sz val="10"/>
        <color theme="1"/>
        <rFont val="Arial"/>
        <family val="2"/>
      </rPr>
      <t>Internal complaint</t>
    </r>
  </si>
  <si>
    <r>
      <t xml:space="preserve">Lieferantenreklamation / </t>
    </r>
    <r>
      <rPr>
        <i/>
        <sz val="10"/>
        <color theme="1"/>
        <rFont val="Arial"/>
        <family val="2"/>
      </rPr>
      <t>Supplier complaint</t>
    </r>
  </si>
  <si>
    <r>
      <t xml:space="preserve">Kundenreklamation / </t>
    </r>
    <r>
      <rPr>
        <i/>
        <sz val="10"/>
        <color theme="1"/>
        <rFont val="Arial"/>
        <family val="2"/>
      </rPr>
      <t>Customer complaint</t>
    </r>
  </si>
  <si>
    <r>
      <t xml:space="preserve">Stellungsnahme / </t>
    </r>
    <r>
      <rPr>
        <i/>
        <sz val="10"/>
        <color theme="1"/>
        <rFont val="Arial"/>
        <family val="2"/>
      </rPr>
      <t>Position statement</t>
    </r>
  </si>
  <si>
    <r>
      <t xml:space="preserve">Ersatz / </t>
    </r>
    <r>
      <rPr>
        <i/>
        <sz val="10"/>
        <color theme="1"/>
        <rFont val="Arial"/>
        <family val="2"/>
      </rPr>
      <t>Replacement</t>
    </r>
  </si>
  <si>
    <r>
      <t xml:space="preserve">Nacharbeit / </t>
    </r>
    <r>
      <rPr>
        <i/>
        <sz val="10"/>
        <color theme="1"/>
        <rFont val="Arial"/>
        <family val="2"/>
      </rPr>
      <t>Rework</t>
    </r>
  </si>
  <si>
    <r>
      <t xml:space="preserve">Anderes, nicht definiert / </t>
    </r>
    <r>
      <rPr>
        <i/>
        <sz val="10"/>
        <color theme="1"/>
        <rFont val="Arial"/>
        <family val="2"/>
      </rPr>
      <t>Other, not defined</t>
    </r>
  </si>
  <si>
    <r>
      <t xml:space="preserve">Fehlend oder falscher Prozess / </t>
    </r>
    <r>
      <rPr>
        <i/>
        <sz val="10"/>
        <color theme="1"/>
        <rFont val="Arial"/>
        <family val="2"/>
      </rPr>
      <t>Missing or wrong process</t>
    </r>
  </si>
  <si>
    <r>
      <t xml:space="preserve">Fehlende oder falsche Dokumentation / </t>
    </r>
    <r>
      <rPr>
        <i/>
        <sz val="10"/>
        <color theme="1"/>
        <rFont val="Arial"/>
        <family val="2"/>
      </rPr>
      <t>Missing or incorrect documentation</t>
    </r>
  </si>
  <si>
    <r>
      <t xml:space="preserve">Fehlende oder falsche Kommunikation / </t>
    </r>
    <r>
      <rPr>
        <i/>
        <sz val="10"/>
        <color theme="1"/>
        <rFont val="Arial"/>
        <family val="2"/>
      </rPr>
      <t>Missing or incorrect communication</t>
    </r>
  </si>
  <si>
    <r>
      <t xml:space="preserve">Fehlendes Training / </t>
    </r>
    <r>
      <rPr>
        <i/>
        <sz val="10"/>
        <color theme="1"/>
        <rFont val="Arial"/>
        <family val="2"/>
      </rPr>
      <t>Lack of training</t>
    </r>
  </si>
  <si>
    <r>
      <t xml:space="preserve">Menschliche Faktoren / </t>
    </r>
    <r>
      <rPr>
        <i/>
        <sz val="10"/>
        <color theme="1"/>
        <rFont val="Arial"/>
        <family val="2"/>
      </rPr>
      <t>Human Factors</t>
    </r>
  </si>
  <si>
    <r>
      <t xml:space="preserve">Werkzeug fehlend oder falsch / </t>
    </r>
    <r>
      <rPr>
        <i/>
        <sz val="10"/>
        <color theme="1"/>
        <rFont val="Arial"/>
        <family val="2"/>
      </rPr>
      <t>Tool missing or wrong</t>
    </r>
  </si>
  <si>
    <r>
      <t xml:space="preserve">Extern (Kunde) / </t>
    </r>
    <r>
      <rPr>
        <i/>
        <sz val="10"/>
        <color theme="1"/>
        <rFont val="Arial"/>
        <family val="2"/>
      </rPr>
      <t>External (customer)</t>
    </r>
  </si>
  <si>
    <r>
      <t xml:space="preserve">Extern (Lieferant) / </t>
    </r>
    <r>
      <rPr>
        <i/>
        <sz val="10"/>
        <color theme="1"/>
        <rFont val="Arial"/>
        <family val="2"/>
      </rPr>
      <t>External (supplier)</t>
    </r>
  </si>
  <si>
    <r>
      <t xml:space="preserve">Beanstandungsnummer / </t>
    </r>
    <r>
      <rPr>
        <i/>
        <sz val="8"/>
        <color theme="1"/>
        <rFont val="Arial"/>
        <family val="2"/>
      </rPr>
      <t>Complaint number</t>
    </r>
    <r>
      <rPr>
        <sz val="10"/>
        <color theme="1"/>
        <rFont val="Arial"/>
        <family val="2"/>
      </rPr>
      <t>:</t>
    </r>
  </si>
  <si>
    <r>
      <t xml:space="preserve">Team / </t>
    </r>
    <r>
      <rPr>
        <i/>
        <sz val="8"/>
        <color theme="1"/>
        <rFont val="Arial"/>
        <family val="2"/>
      </rPr>
      <t>Team</t>
    </r>
    <r>
      <rPr>
        <sz val="10"/>
        <color theme="1"/>
        <rFont val="Arial"/>
        <family val="2"/>
      </rPr>
      <t>:</t>
    </r>
  </si>
  <si>
    <r>
      <t xml:space="preserve">Auszufüllen durch Q / </t>
    </r>
    <r>
      <rPr>
        <b/>
        <i/>
        <sz val="8"/>
        <color theme="1"/>
        <rFont val="Arial"/>
        <family val="2"/>
      </rPr>
      <t>To be completed by Q</t>
    </r>
  </si>
  <si>
    <r>
      <t xml:space="preserve">Auszufüllen durch Q und Team / </t>
    </r>
    <r>
      <rPr>
        <b/>
        <i/>
        <sz val="8"/>
        <color theme="1"/>
        <rFont val="Arial"/>
        <family val="2"/>
      </rPr>
      <t>To be completed by Q and Team</t>
    </r>
  </si>
  <si>
    <r>
      <t xml:space="preserve">Auszufüllen durch Melder / </t>
    </r>
    <r>
      <rPr>
        <b/>
        <i/>
        <sz val="8"/>
        <color theme="1"/>
        <rFont val="Arial"/>
        <family val="2"/>
      </rPr>
      <t>To be completed by detector</t>
    </r>
  </si>
  <si>
    <r>
      <t xml:space="preserve">BESCHREIBUNG UND UNMITTELBARER, EINDÄMMENDER MASSNAHMEN / </t>
    </r>
    <r>
      <rPr>
        <i/>
        <sz val="7"/>
        <color theme="1"/>
        <rFont val="Arial"/>
        <family val="2"/>
      </rPr>
      <t>DESCRIPTION AND IMMEDIATE, CONTAINMENT MEASURES</t>
    </r>
  </si>
  <si>
    <r>
      <t xml:space="preserve">IDENTIFIKATION DES BETROFFENEN PRODUKTS / PROZESSES / </t>
    </r>
    <r>
      <rPr>
        <i/>
        <sz val="7"/>
        <color theme="1"/>
        <rFont val="Arial"/>
        <family val="2"/>
      </rPr>
      <t>IDENTIFICATION OF THE PRODUCT / PROCESS CONCERNED</t>
    </r>
  </si>
  <si>
    <r>
      <t xml:space="preserve">Artikel Nr. (P/N) / </t>
    </r>
    <r>
      <rPr>
        <i/>
        <sz val="8"/>
        <color theme="1"/>
        <rFont val="Arial"/>
        <family val="2"/>
      </rPr>
      <t>Article No.</t>
    </r>
    <r>
      <rPr>
        <sz val="10"/>
        <color theme="1"/>
        <rFont val="Arial"/>
        <family val="2"/>
      </rPr>
      <t>:</t>
    </r>
  </si>
  <si>
    <r>
      <t xml:space="preserve">Artikelbezeichnung / </t>
    </r>
    <r>
      <rPr>
        <i/>
        <sz val="8"/>
        <color theme="1"/>
        <rFont val="Arial"/>
        <family val="2"/>
      </rPr>
      <t>Article description</t>
    </r>
    <r>
      <rPr>
        <sz val="10"/>
        <color theme="1"/>
        <rFont val="Arial"/>
        <family val="2"/>
      </rPr>
      <t>:</t>
    </r>
  </si>
  <si>
    <r>
      <t xml:space="preserve">Revision / </t>
    </r>
    <r>
      <rPr>
        <i/>
        <sz val="8"/>
        <color theme="1"/>
        <rFont val="Arial"/>
        <family val="2"/>
      </rPr>
      <t>Revision</t>
    </r>
    <r>
      <rPr>
        <sz val="10"/>
        <color theme="1"/>
        <rFont val="Arial"/>
        <family val="2"/>
      </rPr>
      <t>:</t>
    </r>
  </si>
  <si>
    <r>
      <t xml:space="preserve">Betroffene EB,
FB, FA, MSN,
KA / </t>
    </r>
    <r>
      <rPr>
        <i/>
        <sz val="8"/>
        <color theme="1"/>
        <rFont val="Arial"/>
        <family val="2"/>
      </rPr>
      <t>Affected EB,
FB, FA, MSN, KA</t>
    </r>
    <r>
      <rPr>
        <sz val="10"/>
        <color theme="1"/>
        <rFont val="Arial"/>
        <family val="2"/>
      </rPr>
      <t>:</t>
    </r>
  </si>
  <si>
    <r>
      <t xml:space="preserve">Betroffene
Serialnummer / </t>
    </r>
    <r>
      <rPr>
        <i/>
        <sz val="8"/>
        <color theme="1"/>
        <rFont val="Arial"/>
        <family val="2"/>
      </rPr>
      <t>Affected Serial No.</t>
    </r>
    <r>
      <rPr>
        <sz val="10"/>
        <color theme="1"/>
        <rFont val="Arial"/>
        <family val="2"/>
      </rPr>
      <t>:</t>
    </r>
  </si>
  <si>
    <r>
      <t xml:space="preserve">Beanstan-dete Menge / </t>
    </r>
    <r>
      <rPr>
        <i/>
        <sz val="8"/>
        <color theme="1"/>
        <rFont val="Arial"/>
        <family val="2"/>
      </rPr>
      <t>Quantity complained</t>
    </r>
    <r>
      <rPr>
        <sz val="10"/>
        <color theme="1"/>
        <rFont val="Arial"/>
        <family val="2"/>
      </rPr>
      <t>:</t>
    </r>
  </si>
  <si>
    <r>
      <t xml:space="preserve">Fehlerkategorie / </t>
    </r>
    <r>
      <rPr>
        <i/>
        <sz val="8"/>
        <color theme="1"/>
        <rFont val="Arial"/>
        <family val="2"/>
      </rPr>
      <t>Error category</t>
    </r>
    <r>
      <rPr>
        <sz val="10"/>
        <color theme="1"/>
        <rFont val="Arial"/>
        <family val="2"/>
      </rPr>
      <t>:</t>
    </r>
  </si>
  <si>
    <r>
      <t xml:space="preserve">Fehlerart </t>
    </r>
    <r>
      <rPr>
        <i/>
        <sz val="8"/>
        <color theme="1"/>
        <rFont val="Arial"/>
        <family val="2"/>
      </rPr>
      <t>Error type</t>
    </r>
    <r>
      <rPr>
        <sz val="10"/>
        <color theme="1"/>
        <rFont val="Arial"/>
        <family val="2"/>
      </rPr>
      <t>:</t>
    </r>
  </si>
  <si>
    <r>
      <t xml:space="preserve">Freitext / </t>
    </r>
    <r>
      <rPr>
        <i/>
        <sz val="8"/>
        <color theme="1"/>
        <rFont val="Arial"/>
        <family val="2"/>
      </rPr>
      <t>Free text</t>
    </r>
    <r>
      <rPr>
        <sz val="10"/>
        <color theme="1"/>
        <rFont val="Arial"/>
        <family val="2"/>
      </rPr>
      <t>:</t>
    </r>
  </si>
  <si>
    <r>
      <t xml:space="preserve">Evt. Bild / </t>
    </r>
    <r>
      <rPr>
        <i/>
        <sz val="8"/>
        <color theme="1"/>
        <rFont val="Arial"/>
        <family val="2"/>
      </rPr>
      <t>Possible image</t>
    </r>
  </si>
  <si>
    <r>
      <t xml:space="preserve">Fehlerbe-
schreibung / Definition / </t>
    </r>
    <r>
      <rPr>
        <i/>
        <sz val="8"/>
        <color theme="1"/>
        <rFont val="Arial"/>
        <family val="2"/>
      </rPr>
      <t>Error description / Definition</t>
    </r>
  </si>
  <si>
    <r>
      <t xml:space="preserve">Schritt 0 Erfassung / </t>
    </r>
    <r>
      <rPr>
        <sz val="7"/>
        <color theme="1"/>
        <rFont val="Arial"/>
        <family val="2"/>
      </rPr>
      <t>Step 0 recording</t>
    </r>
  </si>
  <si>
    <r>
      <t xml:space="preserve">Schritt 1a / </t>
    </r>
    <r>
      <rPr>
        <sz val="7"/>
        <color theme="1"/>
        <rFont val="Arial"/>
        <family val="2"/>
      </rPr>
      <t>Step 1a</t>
    </r>
  </si>
  <si>
    <r>
      <t xml:space="preserve">Name / </t>
    </r>
    <r>
      <rPr>
        <i/>
        <sz val="8"/>
        <color theme="1"/>
        <rFont val="Arial"/>
        <family val="2"/>
      </rPr>
      <t>Name</t>
    </r>
    <r>
      <rPr>
        <sz val="10"/>
        <color theme="1"/>
        <rFont val="Arial"/>
        <family val="2"/>
      </rPr>
      <t>:</t>
    </r>
  </si>
  <si>
    <r>
      <t xml:space="preserve">Interne Abteilung / </t>
    </r>
    <r>
      <rPr>
        <i/>
        <sz val="8"/>
        <color theme="1"/>
        <rFont val="Arial"/>
        <family val="2"/>
      </rPr>
      <t>Internal unit</t>
    </r>
    <r>
      <rPr>
        <sz val="10"/>
        <color theme="1"/>
        <rFont val="Arial"/>
        <family val="2"/>
      </rPr>
      <t>:</t>
    </r>
  </si>
  <si>
    <r>
      <t xml:space="preserve">Standort / </t>
    </r>
    <r>
      <rPr>
        <i/>
        <sz val="8"/>
        <color theme="1"/>
        <rFont val="Arial"/>
        <family val="2"/>
      </rPr>
      <t>Location</t>
    </r>
    <r>
      <rPr>
        <sz val="10"/>
        <color theme="1"/>
        <rFont val="Arial"/>
        <family val="2"/>
      </rPr>
      <t>:</t>
    </r>
  </si>
  <si>
    <r>
      <t xml:space="preserve">Kunde / </t>
    </r>
    <r>
      <rPr>
        <i/>
        <sz val="8"/>
        <color theme="1"/>
        <rFont val="Arial"/>
        <family val="2"/>
      </rPr>
      <t>Customer</t>
    </r>
    <r>
      <rPr>
        <sz val="10"/>
        <color theme="1"/>
        <rFont val="Arial"/>
        <family val="2"/>
      </rPr>
      <t>:</t>
    </r>
  </si>
  <si>
    <r>
      <t xml:space="preserve">Wann erkannt? / </t>
    </r>
    <r>
      <rPr>
        <i/>
        <sz val="8"/>
        <color theme="1"/>
        <rFont val="Arial"/>
        <family val="2"/>
      </rPr>
      <t>When detected?</t>
    </r>
  </si>
  <si>
    <r>
      <t xml:space="preserve">Unmittelbare, eindämmende Massnahmen / </t>
    </r>
    <r>
      <rPr>
        <i/>
        <sz val="8"/>
        <color theme="1"/>
        <rFont val="Arial"/>
        <family val="2"/>
      </rPr>
      <t>Immediate, containment measures</t>
    </r>
    <r>
      <rPr>
        <sz val="10"/>
        <color theme="1"/>
        <rFont val="Arial"/>
        <family val="2"/>
      </rPr>
      <t>:</t>
    </r>
  </si>
  <si>
    <r>
      <t xml:space="preserve">Schritt 2a Beurteilung / </t>
    </r>
    <r>
      <rPr>
        <i/>
        <sz val="7"/>
        <color theme="1"/>
        <rFont val="Arial"/>
        <family val="2"/>
      </rPr>
      <t>Step 2a Assessment</t>
    </r>
  </si>
  <si>
    <r>
      <t xml:space="preserve">Definieren des provisorischen Verursachers / </t>
    </r>
    <r>
      <rPr>
        <i/>
        <sz val="8"/>
        <color theme="1"/>
        <rFont val="Arial"/>
        <family val="2"/>
      </rPr>
      <t>Defining the provisional causer</t>
    </r>
  </si>
  <si>
    <r>
      <t xml:space="preserve">Intern / </t>
    </r>
    <r>
      <rPr>
        <i/>
        <sz val="8"/>
        <color theme="1"/>
        <rFont val="Arial"/>
        <family val="2"/>
      </rPr>
      <t>Internal</t>
    </r>
  </si>
  <si>
    <r>
      <t xml:space="preserve">Mögliche Konsequenz? / </t>
    </r>
    <r>
      <rPr>
        <i/>
        <sz val="8"/>
        <color theme="1"/>
        <rFont val="Arial"/>
        <family val="2"/>
      </rPr>
      <t>Possible consequence?</t>
    </r>
  </si>
  <si>
    <r>
      <t xml:space="preserve">Repetitiv? / </t>
    </r>
    <r>
      <rPr>
        <i/>
        <sz val="8"/>
        <color theme="1"/>
        <rFont val="Arial"/>
        <family val="2"/>
      </rPr>
      <t>Repetitive?</t>
    </r>
  </si>
  <si>
    <r>
      <t xml:space="preserve">Art der Reklamation / </t>
    </r>
    <r>
      <rPr>
        <i/>
        <sz val="8"/>
        <color theme="1"/>
        <rFont val="Arial"/>
        <family val="2"/>
      </rPr>
      <t>Type of complaint</t>
    </r>
    <r>
      <rPr>
        <sz val="10"/>
        <color theme="1"/>
        <rFont val="Arial"/>
        <family val="2"/>
      </rPr>
      <t>:</t>
    </r>
  </si>
  <si>
    <r>
      <t xml:space="preserve">Medizinisch / </t>
    </r>
    <r>
      <rPr>
        <i/>
        <sz val="8"/>
        <color theme="1"/>
        <rFont val="Arial"/>
        <family val="2"/>
      </rPr>
      <t>Medical</t>
    </r>
  </si>
  <si>
    <r>
      <t xml:space="preserve">Bewertung / </t>
    </r>
    <r>
      <rPr>
        <i/>
        <sz val="8"/>
        <color theme="1"/>
        <rFont val="Arial"/>
        <family val="2"/>
      </rPr>
      <t>Valuation</t>
    </r>
  </si>
  <si>
    <r>
      <t xml:space="preserve">Wo erkannt? / </t>
    </r>
    <r>
      <rPr>
        <i/>
        <sz val="8"/>
        <color theme="1"/>
        <rFont val="Arial"/>
        <family val="2"/>
      </rPr>
      <t>Where detected?</t>
    </r>
  </si>
  <si>
    <r>
      <t xml:space="preserve">Risokoindex (Produkt) / </t>
    </r>
    <r>
      <rPr>
        <i/>
        <sz val="8"/>
        <color theme="1"/>
        <rFont val="Arial"/>
        <family val="2"/>
      </rPr>
      <t>Risk index (product)</t>
    </r>
  </si>
  <si>
    <r>
      <t xml:space="preserve">Schritt 2b Bewältigung / </t>
    </r>
    <r>
      <rPr>
        <i/>
        <sz val="7"/>
        <color theme="1"/>
        <rFont val="Arial"/>
        <family val="2"/>
      </rPr>
      <t>Step 2b Overcoming</t>
    </r>
  </si>
  <si>
    <r>
      <t xml:space="preserve">Schritt 2c externe Kommunikation / </t>
    </r>
    <r>
      <rPr>
        <i/>
        <sz val="7"/>
        <color theme="1"/>
        <rFont val="Arial"/>
        <family val="2"/>
      </rPr>
      <t>Step 2c external communication</t>
    </r>
  </si>
  <si>
    <r>
      <t xml:space="preserve">Provisorische Ursache / </t>
    </r>
    <r>
      <rPr>
        <i/>
        <sz val="8"/>
        <color theme="1"/>
        <rFont val="Arial"/>
        <family val="2"/>
      </rPr>
      <t>Provisional cause</t>
    </r>
  </si>
  <si>
    <r>
      <t xml:space="preserve">Einzelfall? Ja/Nein / andere Chargen betroffen? / </t>
    </r>
    <r>
      <rPr>
        <i/>
        <sz val="8"/>
        <color theme="1"/>
        <rFont val="Arial"/>
        <family val="2"/>
      </rPr>
      <t>Single case? Yes/No / other batches affected?</t>
    </r>
  </si>
  <si>
    <r>
      <t xml:space="preserve">Lagerbestand geprüft? / </t>
    </r>
    <r>
      <rPr>
        <i/>
        <sz val="8"/>
        <color theme="1"/>
        <rFont val="Arial"/>
        <family val="2"/>
      </rPr>
      <t xml:space="preserve">Stock checked?  </t>
    </r>
  </si>
  <si>
    <r>
      <t xml:space="preserve">Lagerbestand oder Material in der Produktion vorhanden? / </t>
    </r>
    <r>
      <rPr>
        <i/>
        <sz val="8"/>
        <color theme="1"/>
        <rFont val="Arial"/>
        <family val="2"/>
      </rPr>
      <t xml:space="preserve">Warehouse stock or material available in production?  </t>
    </r>
  </si>
  <si>
    <r>
      <t xml:space="preserve">Material im Sperrlager? / </t>
    </r>
    <r>
      <rPr>
        <i/>
        <sz val="8"/>
        <color theme="1"/>
        <rFont val="Arial"/>
        <family val="2"/>
      </rPr>
      <t>Material in blocked stock?</t>
    </r>
  </si>
  <si>
    <r>
      <t xml:space="preserve">Lieferanten zu kontaktieren / </t>
    </r>
    <r>
      <rPr>
        <i/>
        <sz val="8"/>
        <color theme="1"/>
        <rFont val="Arial"/>
        <family val="2"/>
      </rPr>
      <t>Contact supplier</t>
    </r>
  </si>
  <si>
    <r>
      <t xml:space="preserve">geht es zum Lieferant? / </t>
    </r>
    <r>
      <rPr>
        <i/>
        <sz val="8"/>
        <color theme="1"/>
        <rFont val="Arial"/>
        <family val="2"/>
      </rPr>
      <t>is it going to the supplier?</t>
    </r>
  </si>
  <si>
    <r>
      <t xml:space="preserve">Schritt 3a&amp;b Bewältigung / </t>
    </r>
    <r>
      <rPr>
        <i/>
        <sz val="7"/>
        <color theme="1"/>
        <rFont val="Arial"/>
        <family val="2"/>
      </rPr>
      <t>Step 3a&amp;b Overcoming</t>
    </r>
  </si>
  <si>
    <r>
      <t xml:space="preserve">Auszufüllen durch Lieferant / </t>
    </r>
    <r>
      <rPr>
        <b/>
        <i/>
        <sz val="8"/>
        <color theme="1"/>
        <rFont val="Arial"/>
        <family val="2"/>
      </rPr>
      <t>To be completed by supplier</t>
    </r>
  </si>
  <si>
    <r>
      <t xml:space="preserve">Primärursache / </t>
    </r>
    <r>
      <rPr>
        <i/>
        <sz val="8"/>
        <color theme="1"/>
        <rFont val="Arial"/>
        <family val="2"/>
      </rPr>
      <t>Primary cause</t>
    </r>
    <r>
      <rPr>
        <sz val="10"/>
        <color theme="1"/>
        <rFont val="Arial"/>
        <family val="2"/>
      </rPr>
      <t>:</t>
    </r>
  </si>
  <si>
    <r>
      <t xml:space="preserve">Sekundärursache / </t>
    </r>
    <r>
      <rPr>
        <i/>
        <sz val="8"/>
        <color theme="1"/>
        <rFont val="Arial"/>
        <family val="2"/>
      </rPr>
      <t>Secondary cause</t>
    </r>
    <r>
      <rPr>
        <sz val="10"/>
        <color theme="1"/>
        <rFont val="Arial"/>
        <family val="2"/>
      </rPr>
      <t>:</t>
    </r>
  </si>
  <si>
    <r>
      <t xml:space="preserve">Lagerbestand oder Material in der Produktion vorhanden? / </t>
    </r>
    <r>
      <rPr>
        <i/>
        <sz val="8"/>
        <color theme="1"/>
        <rFont val="Arial"/>
        <family val="2"/>
      </rPr>
      <t xml:space="preserve">Warehouse stock or material available in production? </t>
    </r>
  </si>
  <si>
    <r>
      <t xml:space="preserve">Lagerbestand geprüft? / </t>
    </r>
    <r>
      <rPr>
        <i/>
        <sz val="8"/>
        <color theme="1"/>
        <rFont val="Arial"/>
        <family val="2"/>
      </rPr>
      <t xml:space="preserve">Stock checked? </t>
    </r>
  </si>
  <si>
    <r>
      <t>Luftfahrt / A</t>
    </r>
    <r>
      <rPr>
        <i/>
        <sz val="8"/>
        <color theme="1"/>
        <rFont val="Arial"/>
        <family val="2"/>
      </rPr>
      <t>viation</t>
    </r>
  </si>
  <si>
    <r>
      <t xml:space="preserve">Massnahmen / </t>
    </r>
    <r>
      <rPr>
        <i/>
        <sz val="8"/>
        <color theme="1"/>
        <rFont val="Arial"/>
        <family val="2"/>
      </rPr>
      <t>Actions</t>
    </r>
  </si>
  <si>
    <r>
      <t xml:space="preserve">Verantwortlich / </t>
    </r>
    <r>
      <rPr>
        <i/>
        <sz val="8"/>
        <color theme="1"/>
        <rFont val="Arial"/>
        <family val="2"/>
      </rPr>
      <t>Responsible</t>
    </r>
  </si>
  <si>
    <r>
      <t xml:space="preserve">Abgeschlossen durch / </t>
    </r>
    <r>
      <rPr>
        <i/>
        <sz val="8"/>
        <color theme="1"/>
        <rFont val="Arial"/>
        <family val="2"/>
      </rPr>
      <t>Completed by</t>
    </r>
    <r>
      <rPr>
        <sz val="10"/>
        <color theme="1"/>
        <rFont val="Arial"/>
        <family val="2"/>
      </rPr>
      <t>:</t>
    </r>
  </si>
  <si>
    <r>
      <t xml:space="preserve">Abschlussdatum / </t>
    </r>
    <r>
      <rPr>
        <i/>
        <sz val="8"/>
        <color theme="1"/>
        <rFont val="Arial"/>
        <family val="2"/>
      </rPr>
      <t>Closing date</t>
    </r>
    <r>
      <rPr>
        <sz val="10"/>
        <color theme="1"/>
        <rFont val="Arial"/>
        <family val="2"/>
      </rPr>
      <t>:</t>
    </r>
  </si>
  <si>
    <t>Part No.:</t>
  </si>
  <si>
    <t>Part Description:</t>
  </si>
  <si>
    <t>Quantity:</t>
  </si>
  <si>
    <t>Interne Reference No.:</t>
  </si>
  <si>
    <t>A/C Type:</t>
  </si>
  <si>
    <t>Signature:</t>
  </si>
  <si>
    <t>Date:</t>
  </si>
  <si>
    <r>
      <t xml:space="preserve">-&gt; Bitte an interne Fehlermeldung senden. / </t>
    </r>
    <r>
      <rPr>
        <b/>
        <i/>
        <sz val="11"/>
        <color theme="1"/>
        <rFont val="Arial"/>
        <family val="2"/>
      </rPr>
      <t>Please send to internal error.</t>
    </r>
  </si>
  <si>
    <r>
      <t>-&gt; wenn nötig weiter bei Lieferanten /</t>
    </r>
    <r>
      <rPr>
        <b/>
        <sz val="8"/>
        <color theme="1"/>
        <rFont val="Arial"/>
        <family val="2"/>
      </rPr>
      <t xml:space="preserve"> </t>
    </r>
    <r>
      <rPr>
        <b/>
        <i/>
        <sz val="8"/>
        <color theme="1"/>
        <rFont val="Arial"/>
        <family val="2"/>
      </rPr>
      <t>If necessary go to suppliers</t>
    </r>
    <r>
      <rPr>
        <b/>
        <sz val="8"/>
        <color theme="1"/>
        <rFont val="Arial"/>
        <family val="2"/>
      </rPr>
      <t>:</t>
    </r>
  </si>
  <si>
    <r>
      <t>Medizinisch_</t>
    </r>
    <r>
      <rPr>
        <i/>
        <sz val="10"/>
        <color theme="1"/>
        <rFont val="Arial"/>
        <family val="2"/>
      </rPr>
      <t>Medical</t>
    </r>
  </si>
  <si>
    <r>
      <t>Dokumentation_</t>
    </r>
    <r>
      <rPr>
        <i/>
        <sz val="10"/>
        <color theme="1"/>
        <rFont val="Arial"/>
        <family val="2"/>
      </rPr>
      <t>Documentation</t>
    </r>
  </si>
  <si>
    <r>
      <t>Visuel_</t>
    </r>
    <r>
      <rPr>
        <i/>
        <sz val="10"/>
        <color theme="1"/>
        <rFont val="Arial"/>
        <family val="2"/>
      </rPr>
      <t>Visual</t>
    </r>
  </si>
  <si>
    <r>
      <t>Mechanisch_</t>
    </r>
    <r>
      <rPr>
        <i/>
        <sz val="10"/>
        <color theme="1"/>
        <rFont val="Arial"/>
        <family val="2"/>
      </rPr>
      <t>Mechanical</t>
    </r>
  </si>
  <si>
    <r>
      <t>Montage_</t>
    </r>
    <r>
      <rPr>
        <i/>
        <sz val="10"/>
        <color theme="1"/>
        <rFont val="Arial"/>
        <family val="2"/>
      </rPr>
      <t>Assembling</t>
    </r>
  </si>
  <si>
    <r>
      <t>Elektrisch_</t>
    </r>
    <r>
      <rPr>
        <i/>
        <sz val="10"/>
        <color theme="1"/>
        <rFont val="Arial"/>
        <family val="2"/>
      </rPr>
      <t>Electrical</t>
    </r>
  </si>
  <si>
    <r>
      <t>Inspektion_</t>
    </r>
    <r>
      <rPr>
        <i/>
        <sz val="10"/>
        <color theme="1"/>
        <rFont val="Arial"/>
        <family val="2"/>
      </rPr>
      <t>Inspection</t>
    </r>
  </si>
  <si>
    <r>
      <t>Logistik_</t>
    </r>
    <r>
      <rPr>
        <i/>
        <sz val="10"/>
        <color theme="1"/>
        <rFont val="Arial"/>
        <family val="2"/>
      </rPr>
      <t>Logistic</t>
    </r>
  </si>
  <si>
    <r>
      <t>Andere_</t>
    </r>
    <r>
      <rPr>
        <i/>
        <sz val="10"/>
        <color theme="1"/>
        <rFont val="Arial"/>
        <family val="2"/>
      </rPr>
      <t>Others</t>
    </r>
  </si>
  <si>
    <r>
      <t xml:space="preserve">Lieferant / </t>
    </r>
    <r>
      <rPr>
        <i/>
        <sz val="8"/>
        <color theme="1"/>
        <rFont val="Arial"/>
        <family val="2"/>
      </rPr>
      <t>Supplier</t>
    </r>
    <r>
      <rPr>
        <sz val="10"/>
        <color theme="1"/>
        <rFont val="Arial"/>
        <family val="2"/>
      </rPr>
      <t>:</t>
    </r>
  </si>
  <si>
    <r>
      <t xml:space="preserve">BFE Lieferant / </t>
    </r>
    <r>
      <rPr>
        <i/>
        <sz val="8"/>
        <color theme="1"/>
        <rFont val="Arial"/>
        <family val="2"/>
      </rPr>
      <t>BFE Supplier</t>
    </r>
    <r>
      <rPr>
        <sz val="10"/>
        <color theme="1"/>
        <rFont val="Arial"/>
        <family val="2"/>
      </rPr>
      <t>:</t>
    </r>
  </si>
  <si>
    <r>
      <t xml:space="preserve">Firma &amp; Kontakt </t>
    </r>
    <r>
      <rPr>
        <sz val="8"/>
        <color theme="1"/>
        <rFont val="Arial"/>
        <family val="2"/>
      </rPr>
      <t xml:space="preserve">(wenn nicht Bucher Group) / </t>
    </r>
    <r>
      <rPr>
        <i/>
        <sz val="8"/>
        <color theme="1"/>
        <rFont val="Arial"/>
        <family val="2"/>
      </rPr>
      <t>Company &amp; Contact: (if not Bucher Group)</t>
    </r>
    <r>
      <rPr>
        <sz val="10"/>
        <color theme="1"/>
        <rFont val="Arial"/>
        <family val="2"/>
      </rPr>
      <t>:</t>
    </r>
  </si>
  <si>
    <r>
      <t xml:space="preserve">Massnahmen zur Bewältigung / </t>
    </r>
    <r>
      <rPr>
        <i/>
        <sz val="8"/>
        <color theme="1"/>
        <rFont val="Arial"/>
        <family val="2"/>
      </rPr>
      <t>Actions for Overcoming</t>
    </r>
    <r>
      <rPr>
        <sz val="10"/>
        <color theme="1"/>
        <rFont val="Arial"/>
        <family val="2"/>
      </rPr>
      <t>:</t>
    </r>
  </si>
  <si>
    <t>Kenntnisnahme</t>
  </si>
  <si>
    <r>
      <t xml:space="preserve">Begründung für Ablehnung / </t>
    </r>
    <r>
      <rPr>
        <i/>
        <sz val="8"/>
        <color theme="1"/>
        <rFont val="Arial"/>
        <family val="2"/>
      </rPr>
      <t>Reasons for denial</t>
    </r>
    <r>
      <rPr>
        <sz val="10"/>
        <color theme="1"/>
        <rFont val="Arial"/>
        <family val="2"/>
      </rPr>
      <t>:</t>
    </r>
  </si>
  <si>
    <r>
      <t xml:space="preserve">Entscheidung der Beschwerde / </t>
    </r>
    <r>
      <rPr>
        <i/>
        <sz val="8"/>
        <color theme="1"/>
        <rFont val="Arial"/>
        <family val="2"/>
      </rPr>
      <t>Decision of complaint</t>
    </r>
    <r>
      <rPr>
        <sz val="10"/>
        <color theme="1"/>
        <rFont val="Arial"/>
        <family val="2"/>
      </rPr>
      <t>:</t>
    </r>
  </si>
  <si>
    <t>Verschrotten / Scrap</t>
  </si>
  <si>
    <r>
      <t xml:space="preserve">Abschlussdatum / </t>
    </r>
    <r>
      <rPr>
        <i/>
        <sz val="8"/>
        <color theme="1"/>
        <rFont val="Arial"/>
        <family val="2"/>
      </rPr>
      <t>Closing date</t>
    </r>
  </si>
  <si>
    <r>
      <t xml:space="preserve">Kopfzeile / </t>
    </r>
    <r>
      <rPr>
        <b/>
        <i/>
        <sz val="8"/>
        <color theme="1"/>
        <rFont val="Arial"/>
        <family val="2"/>
      </rPr>
      <t>Header</t>
    </r>
  </si>
  <si>
    <r>
      <t xml:space="preserve">Ausgangslage / </t>
    </r>
    <r>
      <rPr>
        <b/>
        <i/>
        <sz val="8"/>
        <color theme="1"/>
        <rFont val="Arial"/>
        <family val="2"/>
      </rPr>
      <t>Initial Situation</t>
    </r>
  </si>
  <si>
    <r>
      <t xml:space="preserve">Vorrisikoabschätzung / </t>
    </r>
    <r>
      <rPr>
        <b/>
        <i/>
        <sz val="8"/>
        <color theme="1"/>
        <rFont val="Arial"/>
        <family val="2"/>
      </rPr>
      <t>Preliminary risk assesment</t>
    </r>
  </si>
  <si>
    <r>
      <t xml:space="preserve">Verwendungsnachweis / </t>
    </r>
    <r>
      <rPr>
        <i/>
        <sz val="8"/>
        <color theme="1"/>
        <rFont val="Arial"/>
        <family val="2"/>
      </rPr>
      <t>Proof of use</t>
    </r>
    <r>
      <rPr>
        <sz val="10"/>
        <color theme="1"/>
        <rFont val="Arial"/>
        <family val="2"/>
      </rPr>
      <t>:</t>
    </r>
  </si>
  <si>
    <r>
      <t xml:space="preserve">Risikoabschätzung und Klassifizierung / </t>
    </r>
    <r>
      <rPr>
        <b/>
        <i/>
        <sz val="8"/>
        <color theme="1"/>
        <rFont val="Arial"/>
        <family val="2"/>
      </rPr>
      <t xml:space="preserve"> Risk assesment and classification</t>
    </r>
  </si>
  <si>
    <t>Beschreibung potentielles Schadenausmass / Description Potential extent of damage</t>
  </si>
  <si>
    <t>Beschreibung der Eintrittswahrscheinlichkeit / Description of the probability of occurrence</t>
  </si>
  <si>
    <t>text</t>
  </si>
  <si>
    <r>
      <t>Prüfung /</t>
    </r>
    <r>
      <rPr>
        <i/>
        <sz val="8"/>
        <color theme="1"/>
        <rFont val="Arial"/>
        <family val="2"/>
      </rPr>
      <t xml:space="preserve"> Examination</t>
    </r>
  </si>
  <si>
    <r>
      <t xml:space="preserve">Entscheid und Begründung / </t>
    </r>
    <r>
      <rPr>
        <i/>
        <sz val="8"/>
        <color theme="1"/>
        <rFont val="Arial"/>
        <family val="2"/>
      </rPr>
      <t>Decision and reason</t>
    </r>
  </si>
  <si>
    <r>
      <rPr>
        <sz val="8"/>
        <color theme="1"/>
        <rFont val="Arial"/>
        <family val="2"/>
      </rPr>
      <t xml:space="preserve">Schritt 4 </t>
    </r>
    <r>
      <rPr>
        <sz val="10"/>
        <color theme="1"/>
        <rFont val="Arial"/>
        <family val="2"/>
      </rPr>
      <t xml:space="preserve">/ </t>
    </r>
    <r>
      <rPr>
        <i/>
        <sz val="7"/>
        <color theme="1"/>
        <rFont val="Arial"/>
        <family val="2"/>
      </rPr>
      <t>Step 4</t>
    </r>
  </si>
  <si>
    <r>
      <t xml:space="preserve">Massnahmen / </t>
    </r>
    <r>
      <rPr>
        <b/>
        <i/>
        <sz val="8"/>
        <color theme="1"/>
        <rFont val="Arial"/>
        <family val="2"/>
      </rPr>
      <t xml:space="preserve"> Measures</t>
    </r>
  </si>
  <si>
    <t>Fehlerbeschreibung / Definition</t>
  </si>
  <si>
    <t>Von wem erkannt?</t>
  </si>
  <si>
    <r>
      <t xml:space="preserve">Kopfdaten / </t>
    </r>
    <r>
      <rPr>
        <i/>
        <sz val="8"/>
        <color theme="1"/>
        <rFont val="Arial"/>
        <family val="2"/>
      </rPr>
      <t>Header data</t>
    </r>
  </si>
  <si>
    <r>
      <t xml:space="preserve">FM-Nummer / </t>
    </r>
    <r>
      <rPr>
        <i/>
        <sz val="8"/>
        <color theme="1"/>
        <rFont val="Arial"/>
        <family val="2"/>
      </rPr>
      <t>FM-number</t>
    </r>
  </si>
  <si>
    <r>
      <t xml:space="preserve">Definition des Teams / </t>
    </r>
    <r>
      <rPr>
        <i/>
        <sz val="8"/>
        <color theme="1"/>
        <rFont val="Arial"/>
        <family val="2"/>
      </rPr>
      <t>Definition of Team</t>
    </r>
  </si>
  <si>
    <r>
      <t xml:space="preserve">Erfasst am / </t>
    </r>
    <r>
      <rPr>
        <i/>
        <sz val="8"/>
        <color theme="1"/>
        <rFont val="Arial"/>
        <family val="2"/>
      </rPr>
      <t>Recorded on</t>
    </r>
  </si>
  <si>
    <r>
      <t xml:space="preserve">Erfasser / </t>
    </r>
    <r>
      <rPr>
        <i/>
        <sz val="8"/>
        <color theme="1"/>
        <rFont val="Arial"/>
        <family val="2"/>
      </rPr>
      <t>Recorded by</t>
    </r>
  </si>
  <si>
    <r>
      <t xml:space="preserve">Artikelnummer / </t>
    </r>
    <r>
      <rPr>
        <i/>
        <sz val="8"/>
        <color theme="1"/>
        <rFont val="Arial"/>
        <family val="2"/>
      </rPr>
      <t>Article number</t>
    </r>
  </si>
  <si>
    <r>
      <t xml:space="preserve">Artikelbezeichnung / </t>
    </r>
    <r>
      <rPr>
        <i/>
        <sz val="8"/>
        <color theme="1"/>
        <rFont val="Arial"/>
        <family val="2"/>
      </rPr>
      <t>Article description</t>
    </r>
  </si>
  <si>
    <r>
      <t xml:space="preserve">Revision / </t>
    </r>
    <r>
      <rPr>
        <i/>
        <sz val="8"/>
        <color theme="1"/>
        <rFont val="Arial"/>
        <family val="2"/>
      </rPr>
      <t>Revision</t>
    </r>
  </si>
  <si>
    <r>
      <t xml:space="preserve">Serial Nummer / </t>
    </r>
    <r>
      <rPr>
        <i/>
        <sz val="8"/>
        <color theme="1"/>
        <rFont val="Arial"/>
        <family val="2"/>
      </rPr>
      <t>Serial number</t>
    </r>
  </si>
  <si>
    <r>
      <t xml:space="preserve">Menge (Stk.) / </t>
    </r>
    <r>
      <rPr>
        <i/>
        <sz val="8"/>
        <color theme="1"/>
        <rFont val="Arial"/>
        <family val="2"/>
      </rPr>
      <t>Quantity</t>
    </r>
  </si>
  <si>
    <r>
      <t xml:space="preserve">Fehlerkategorie / </t>
    </r>
    <r>
      <rPr>
        <i/>
        <sz val="8"/>
        <color theme="1"/>
        <rFont val="Arial"/>
        <family val="2"/>
      </rPr>
      <t>Error categorie</t>
    </r>
  </si>
  <si>
    <r>
      <t xml:space="preserve">Fehlerart / </t>
    </r>
    <r>
      <rPr>
        <i/>
        <sz val="8"/>
        <color theme="1"/>
        <rFont val="Arial"/>
        <family val="2"/>
      </rPr>
      <t>Error type</t>
    </r>
  </si>
  <si>
    <r>
      <t xml:space="preserve">Fehlerbeschreibung (Kurztext) / </t>
    </r>
    <r>
      <rPr>
        <i/>
        <sz val="8"/>
        <color theme="1"/>
        <rFont val="Arial"/>
        <family val="2"/>
      </rPr>
      <t>Error description</t>
    </r>
  </si>
  <si>
    <r>
      <t xml:space="preserve">Bucher Mitarbeiter / </t>
    </r>
    <r>
      <rPr>
        <i/>
        <sz val="8"/>
        <color theme="1"/>
        <rFont val="Arial"/>
        <family val="2"/>
      </rPr>
      <t>Bucher employee</t>
    </r>
  </si>
  <si>
    <r>
      <t xml:space="preserve">Interne Abteilung / </t>
    </r>
    <r>
      <rPr>
        <i/>
        <sz val="8"/>
        <color theme="1"/>
        <rFont val="Arial"/>
        <family val="2"/>
      </rPr>
      <t>Internal unit</t>
    </r>
  </si>
  <si>
    <r>
      <t xml:space="preserve">Firma &amp; Kontakt (wenn nicht Bucher Group) / </t>
    </r>
    <r>
      <rPr>
        <i/>
        <sz val="8"/>
        <color theme="1"/>
        <rFont val="Arial"/>
        <family val="2"/>
      </rPr>
      <t>Company &amp; Contact: (if not Bucher Group)</t>
    </r>
  </si>
  <si>
    <r>
      <t xml:space="preserve">Standort / </t>
    </r>
    <r>
      <rPr>
        <i/>
        <sz val="8"/>
        <color theme="1"/>
        <rFont val="Arial"/>
        <family val="2"/>
      </rPr>
      <t>Location</t>
    </r>
  </si>
  <si>
    <r>
      <t xml:space="preserve">Kundenname / </t>
    </r>
    <r>
      <rPr>
        <i/>
        <sz val="8"/>
        <color theme="1"/>
        <rFont val="Arial"/>
        <family val="2"/>
      </rPr>
      <t>Customername</t>
    </r>
  </si>
  <si>
    <r>
      <t xml:space="preserve">Freitext / </t>
    </r>
    <r>
      <rPr>
        <i/>
        <sz val="8"/>
        <color theme="1"/>
        <rFont val="Arial"/>
        <family val="2"/>
      </rPr>
      <t>Free text</t>
    </r>
  </si>
  <si>
    <r>
      <t xml:space="preserve">Lieferant / </t>
    </r>
    <r>
      <rPr>
        <i/>
        <sz val="8"/>
        <color theme="1"/>
        <rFont val="Arial"/>
        <family val="2"/>
      </rPr>
      <t>Supplier</t>
    </r>
  </si>
  <si>
    <r>
      <t xml:space="preserve">BFE Lieferant / </t>
    </r>
    <r>
      <rPr>
        <i/>
        <sz val="8"/>
        <color theme="1"/>
        <rFont val="Arial"/>
        <family val="2"/>
      </rPr>
      <t>BFE Supplier</t>
    </r>
  </si>
  <si>
    <r>
      <t xml:space="preserve">Art der Reklamation / </t>
    </r>
    <r>
      <rPr>
        <i/>
        <sz val="8"/>
        <color theme="1"/>
        <rFont val="Arial"/>
        <family val="2"/>
      </rPr>
      <t>Type of complaint</t>
    </r>
  </si>
  <si>
    <r>
      <t xml:space="preserve">Schadensausmass / </t>
    </r>
    <r>
      <rPr>
        <i/>
        <sz val="8"/>
        <color rgb="FF101010"/>
        <rFont val="Arial"/>
        <family val="2"/>
      </rPr>
      <t>Damage extent</t>
    </r>
  </si>
  <si>
    <r>
      <t xml:space="preserve">Luftfahrt / </t>
    </r>
    <r>
      <rPr>
        <i/>
        <sz val="8"/>
        <color theme="1"/>
        <rFont val="Arial"/>
        <family val="2"/>
      </rPr>
      <t>Aviation</t>
    </r>
  </si>
  <si>
    <r>
      <t xml:space="preserve">Eintrittswahrscheinlichkeit / </t>
    </r>
    <r>
      <rPr>
        <i/>
        <sz val="8"/>
        <color rgb="FF101010"/>
        <rFont val="Arial"/>
        <family val="2"/>
      </rPr>
      <t>Probability of occurrence</t>
    </r>
  </si>
  <si>
    <r>
      <t xml:space="preserve">Board nötig? / </t>
    </r>
    <r>
      <rPr>
        <i/>
        <sz val="8"/>
        <color theme="1"/>
        <rFont val="Arial"/>
        <family val="2"/>
      </rPr>
      <t>Board required?</t>
    </r>
  </si>
  <si>
    <r>
      <t xml:space="preserve">Risikoindex / </t>
    </r>
    <r>
      <rPr>
        <i/>
        <sz val="8"/>
        <color rgb="FF101010"/>
        <rFont val="Arial"/>
        <family val="2"/>
      </rPr>
      <t>Risk index</t>
    </r>
  </si>
  <si>
    <r>
      <t xml:space="preserve">Stelle 1 / </t>
    </r>
    <r>
      <rPr>
        <i/>
        <sz val="8"/>
        <color theme="1"/>
        <rFont val="Arial"/>
        <family val="2"/>
      </rPr>
      <t>Area 1</t>
    </r>
  </si>
  <si>
    <r>
      <t xml:space="preserve">Stelle 2 / </t>
    </r>
    <r>
      <rPr>
        <i/>
        <sz val="8"/>
        <color theme="1"/>
        <rFont val="Arial"/>
        <family val="2"/>
      </rPr>
      <t>Area 2</t>
    </r>
  </si>
  <si>
    <r>
      <t xml:space="preserve">Stelle 3 / </t>
    </r>
    <r>
      <rPr>
        <i/>
        <sz val="8"/>
        <color theme="1"/>
        <rFont val="Arial"/>
        <family val="2"/>
      </rPr>
      <t>Area 3</t>
    </r>
  </si>
  <si>
    <r>
      <t xml:space="preserve">Stelle 4 / </t>
    </r>
    <r>
      <rPr>
        <i/>
        <sz val="8"/>
        <color theme="1"/>
        <rFont val="Arial"/>
        <family val="2"/>
      </rPr>
      <t>Area 4</t>
    </r>
  </si>
  <si>
    <r>
      <t xml:space="preserve">Stelle 5 / </t>
    </r>
    <r>
      <rPr>
        <i/>
        <sz val="8"/>
        <color theme="1"/>
        <rFont val="Arial"/>
        <family val="2"/>
      </rPr>
      <t>Area 5</t>
    </r>
  </si>
  <si>
    <r>
      <t xml:space="preserve">Stelle 6 / </t>
    </r>
    <r>
      <rPr>
        <i/>
        <sz val="8"/>
        <color theme="1"/>
        <rFont val="Arial"/>
        <family val="2"/>
      </rPr>
      <t>Area 6</t>
    </r>
  </si>
  <si>
    <r>
      <t xml:space="preserve">Zu benachrichtigen Stellen (Interne Abteilungen) / </t>
    </r>
    <r>
      <rPr>
        <i/>
        <sz val="8"/>
        <color theme="1"/>
        <rFont val="Arial"/>
        <family val="2"/>
      </rPr>
      <t>Areas to notify (internal units)</t>
    </r>
  </si>
  <si>
    <r>
      <t xml:space="preserve">Primärursache / </t>
    </r>
    <r>
      <rPr>
        <i/>
        <sz val="8"/>
        <color theme="1"/>
        <rFont val="Arial"/>
        <family val="2"/>
      </rPr>
      <t>Primary cause</t>
    </r>
  </si>
  <si>
    <r>
      <t xml:space="preserve">Sekundärursache / </t>
    </r>
    <r>
      <rPr>
        <i/>
        <sz val="8"/>
        <color theme="1"/>
        <rFont val="Arial"/>
        <family val="2"/>
      </rPr>
      <t>Secondary cause</t>
    </r>
  </si>
  <si>
    <r>
      <t>Material im Sperrlager? /</t>
    </r>
    <r>
      <rPr>
        <i/>
        <sz val="8"/>
        <color theme="1"/>
        <rFont val="Arial"/>
        <family val="2"/>
      </rPr>
      <t xml:space="preserve"> Material in blocked stock?</t>
    </r>
  </si>
  <si>
    <r>
      <t xml:space="preserve">Entscheidung der Beschwerde  / </t>
    </r>
    <r>
      <rPr>
        <i/>
        <sz val="8"/>
        <color theme="1"/>
        <rFont val="Arial"/>
        <family val="2"/>
      </rPr>
      <t>Decision of complaint</t>
    </r>
  </si>
  <si>
    <r>
      <t xml:space="preserve">Begründung für Ablehnung / </t>
    </r>
    <r>
      <rPr>
        <i/>
        <sz val="8"/>
        <color theme="1"/>
        <rFont val="Arial"/>
        <family val="2"/>
      </rPr>
      <t>Reasons for denial</t>
    </r>
  </si>
  <si>
    <r>
      <t xml:space="preserve">LIEFERANT / </t>
    </r>
    <r>
      <rPr>
        <i/>
        <sz val="8"/>
        <color theme="1"/>
        <rFont val="Arial"/>
        <family val="2"/>
      </rPr>
      <t>SUPPLIER</t>
    </r>
  </si>
  <si>
    <r>
      <t xml:space="preserve">Massnahme 1 (Primärursache) / </t>
    </r>
    <r>
      <rPr>
        <i/>
        <sz val="8"/>
        <color theme="1"/>
        <rFont val="Arial"/>
        <family val="2"/>
      </rPr>
      <t>Action 1 (Primary cause)</t>
    </r>
  </si>
  <si>
    <r>
      <t xml:space="preserve">Massnahme 2 (Primärursache) / </t>
    </r>
    <r>
      <rPr>
        <i/>
        <sz val="8"/>
        <color theme="1"/>
        <rFont val="Arial"/>
        <family val="2"/>
      </rPr>
      <t>Action 2 (Primary cause)</t>
    </r>
  </si>
  <si>
    <r>
      <t xml:space="preserve">Massnahme 3 (Primärursache) / </t>
    </r>
    <r>
      <rPr>
        <i/>
        <sz val="8"/>
        <color theme="1"/>
        <rFont val="Arial"/>
        <family val="2"/>
      </rPr>
      <t>Action 3 (Primary cause)</t>
    </r>
  </si>
  <si>
    <r>
      <t xml:space="preserve">Massnahme 4 (Primärursache) / </t>
    </r>
    <r>
      <rPr>
        <i/>
        <sz val="8"/>
        <color theme="1"/>
        <rFont val="Arial"/>
        <family val="2"/>
      </rPr>
      <t>Action 4 (Primary cause)</t>
    </r>
  </si>
  <si>
    <r>
      <t xml:space="preserve">Massnahme 1 (Sekundärursache) / </t>
    </r>
    <r>
      <rPr>
        <i/>
        <sz val="8"/>
        <color theme="1"/>
        <rFont val="Arial"/>
        <family val="2"/>
      </rPr>
      <t>Action 1 (Secondary cause)</t>
    </r>
  </si>
  <si>
    <r>
      <t xml:space="preserve">Massnahme 2 (Sekundärursache) / </t>
    </r>
    <r>
      <rPr>
        <i/>
        <sz val="8"/>
        <color theme="1"/>
        <rFont val="Arial"/>
        <family val="2"/>
      </rPr>
      <t>Action 2 (Secondary cause)</t>
    </r>
  </si>
  <si>
    <r>
      <t xml:space="preserve">Massnahme 3 (Sekundärursache) / </t>
    </r>
    <r>
      <rPr>
        <i/>
        <sz val="8"/>
        <color theme="1"/>
        <rFont val="Arial"/>
        <family val="2"/>
      </rPr>
      <t>Action 3 (Secondary cause)</t>
    </r>
  </si>
  <si>
    <r>
      <t xml:space="preserve">Massnahme 4 (Sekundärursache) / </t>
    </r>
    <r>
      <rPr>
        <i/>
        <sz val="8"/>
        <color theme="1"/>
        <rFont val="Arial"/>
        <family val="2"/>
      </rPr>
      <t>Action 4 (Secondary cause)</t>
    </r>
  </si>
  <si>
    <r>
      <t xml:space="preserve">Abschluss / </t>
    </r>
    <r>
      <rPr>
        <i/>
        <sz val="8"/>
        <color theme="1"/>
        <rFont val="Arial"/>
        <family val="2"/>
      </rPr>
      <t>Completion</t>
    </r>
  </si>
  <si>
    <r>
      <t xml:space="preserve">Datum / </t>
    </r>
    <r>
      <rPr>
        <i/>
        <sz val="8"/>
        <color theme="1"/>
        <rFont val="Arial"/>
        <family val="2"/>
      </rPr>
      <t>Date</t>
    </r>
  </si>
  <si>
    <r>
      <t xml:space="preserve">Abgeschlossen durch? / </t>
    </r>
    <r>
      <rPr>
        <i/>
        <sz val="8"/>
        <color theme="1"/>
        <rFont val="Arial"/>
        <family val="2"/>
      </rPr>
      <t>Completed by?</t>
    </r>
  </si>
  <si>
    <r>
      <t xml:space="preserve">Schritt 4 Abschluss / </t>
    </r>
    <r>
      <rPr>
        <i/>
        <sz val="8"/>
        <color theme="1"/>
        <rFont val="Arial"/>
        <family val="2"/>
      </rPr>
      <t>Step 4 completion</t>
    </r>
  </si>
  <si>
    <r>
      <t xml:space="preserve">Schritt 3a&amp;b Bewältigung / </t>
    </r>
    <r>
      <rPr>
        <i/>
        <sz val="8"/>
        <color theme="1"/>
        <rFont val="Arial"/>
        <family val="2"/>
      </rPr>
      <t>Step 3a&amp;b Overcoming</t>
    </r>
  </si>
  <si>
    <r>
      <t xml:space="preserve">Schritt 2c externe Kommunikation / </t>
    </r>
    <r>
      <rPr>
        <i/>
        <sz val="8"/>
        <color theme="1"/>
        <rFont val="Arial"/>
        <family val="2"/>
      </rPr>
      <t>Step 2c external communication</t>
    </r>
  </si>
  <si>
    <r>
      <t xml:space="preserve">Schritt 2b Bewältigung / </t>
    </r>
    <r>
      <rPr>
        <i/>
        <sz val="8"/>
        <color theme="1"/>
        <rFont val="Arial"/>
        <family val="2"/>
      </rPr>
      <t>Step 2b Overcoming</t>
    </r>
  </si>
  <si>
    <r>
      <t xml:space="preserve">Schritt 2a Beurteilung / </t>
    </r>
    <r>
      <rPr>
        <i/>
        <sz val="8"/>
        <color theme="1"/>
        <rFont val="Arial"/>
        <family val="2"/>
      </rPr>
      <t>Step 2a Assessment</t>
    </r>
  </si>
  <si>
    <r>
      <t xml:space="preserve">Schritt 0 Erfassung / </t>
    </r>
    <r>
      <rPr>
        <i/>
        <sz val="8"/>
        <color theme="1"/>
        <rFont val="Arial"/>
        <family val="2"/>
      </rPr>
      <t>Step 0 recording</t>
    </r>
  </si>
  <si>
    <r>
      <t xml:space="preserve">BESCHREIBUNG UND UNMITTELBARER EINDÄMMENDER MASSNAHMEN / </t>
    </r>
    <r>
      <rPr>
        <i/>
        <sz val="8"/>
        <color theme="1"/>
        <rFont val="Arial"/>
        <family val="2"/>
      </rPr>
      <t>DESCRIPTION AND IMMEDIATE, CONTAINMENT MEASURES</t>
    </r>
  </si>
  <si>
    <r>
      <t xml:space="preserve">Materialdaten / </t>
    </r>
    <r>
      <rPr>
        <i/>
        <sz val="8"/>
        <color theme="1"/>
        <rFont val="Arial"/>
        <family val="2"/>
      </rPr>
      <t>Material data</t>
    </r>
  </si>
  <si>
    <r>
      <t xml:space="preserve">IDENTIFIKATION DES PRODUKTS / PROZESSES / </t>
    </r>
    <r>
      <rPr>
        <i/>
        <sz val="8"/>
        <color theme="1"/>
        <rFont val="Arial"/>
        <family val="2"/>
      </rPr>
      <t>IDENTIFICATION OF THE PRODUCT / PROCESS CONCERNED</t>
    </r>
  </si>
  <si>
    <r>
      <t xml:space="preserve">Schritt 1 / </t>
    </r>
    <r>
      <rPr>
        <i/>
        <sz val="8"/>
        <color theme="1"/>
        <rFont val="Arial"/>
        <family val="2"/>
      </rPr>
      <t>Step 1</t>
    </r>
  </si>
  <si>
    <r>
      <t>Risikodefinition gemäss AA1120.01 /</t>
    </r>
    <r>
      <rPr>
        <i/>
        <sz val="8"/>
        <color theme="1"/>
        <rFont val="Arial"/>
        <family val="2"/>
      </rPr>
      <t xml:space="preserve"> Risk definition according to AA1120.01</t>
    </r>
  </si>
  <si>
    <r>
      <t xml:space="preserve">Risikodefinition gemäss AA1120.01 / </t>
    </r>
    <r>
      <rPr>
        <i/>
        <sz val="8"/>
        <color theme="1"/>
        <rFont val="Arial"/>
        <family val="2"/>
      </rPr>
      <t>Risk definition according to AA1120.01</t>
    </r>
  </si>
  <si>
    <t>Lieferanten / Suppliers</t>
  </si>
  <si>
    <t xml:space="preserve">1 Document Ref. No. * </t>
  </si>
  <si>
    <t xml:space="preserve">2 Customer Ref. No. </t>
  </si>
  <si>
    <t xml:space="preserve">3 Customer’s Company </t>
  </si>
  <si>
    <t xml:space="preserve">4 Revision/ Issue * </t>
  </si>
  <si>
    <t xml:space="preserve">5 Page of Pages * </t>
  </si>
  <si>
    <t xml:space="preserve">6 Program </t>
  </si>
  <si>
    <t xml:space="preserve">7 Part No. * </t>
  </si>
  <si>
    <t xml:space="preserve">7a Other Part No. </t>
  </si>
  <si>
    <t xml:space="preserve">8 Part Name * </t>
  </si>
  <si>
    <t xml:space="preserve">9 S/N or ID No. * </t>
  </si>
  <si>
    <t xml:space="preserve">10 NC Qty* </t>
  </si>
  <si>
    <t xml:space="preserve">11 Order Qty. </t>
  </si>
  <si>
    <t xml:space="preserve">12 Work/Purchase/ Order No. </t>
  </si>
  <si>
    <t xml:space="preserve">13 Dwg. No. / Issue </t>
  </si>
  <si>
    <t xml:space="preserve">14 LRU or Sub-assembly Name / Ref. </t>
  </si>
  <si>
    <t xml:space="preserve">15 LRU or Sub-assembly S/N </t>
  </si>
  <si>
    <t xml:space="preserve">16 Final Product Manufacturer S/N </t>
  </si>
  <si>
    <t xml:space="preserve">17 Product Category </t>
  </si>
  <si>
    <t xml:space="preserve">18 ATA Chapter </t>
  </si>
  <si>
    <t xml:space="preserve">19 Nonconformance Description * </t>
  </si>
  <si>
    <t xml:space="preserve">19a Document Reference </t>
  </si>
  <si>
    <t xml:space="preserve">19b Index </t>
  </si>
  <si>
    <t xml:space="preserve">19c Previous Dispositions </t>
  </si>
  <si>
    <t xml:space="preserve">19h Actual Condition </t>
  </si>
  <si>
    <t xml:space="preserve">19i Over max. / Under min. </t>
  </si>
  <si>
    <t xml:space="preserve">19d Zone </t>
  </si>
  <si>
    <t xml:space="preserve">19e KPC </t>
  </si>
  <si>
    <t xml:space="preserve">19f Char. Item No. </t>
  </si>
  <si>
    <t xml:space="preserve">19g Specified Requirement </t>
  </si>
  <si>
    <t xml:space="preserve">20 Attachment * </t>
  </si>
  <si>
    <t xml:space="preserve">21 Process Code </t>
  </si>
  <si>
    <t xml:space="preserve">22 Supplier Remarks </t>
  </si>
  <si>
    <t xml:space="preserve">23 Cause Code </t>
  </si>
  <si>
    <t xml:space="preserve">24 Corr. Action Code </t>
  </si>
  <si>
    <t xml:space="preserve">25 Disposition * </t>
  </si>
  <si>
    <t xml:space="preserve">25a NC Category </t>
  </si>
  <si>
    <t xml:space="preserve">25b Limitation Yes None </t>
  </si>
  <si>
    <t xml:space="preserve">25c Limitation Description </t>
  </si>
  <si>
    <t xml:space="preserve">25d Parts Marking </t>
  </si>
  <si>
    <t xml:space="preserve">25e Additional Comments </t>
  </si>
  <si>
    <t xml:space="preserve">26 Originator * Name/Function or Dept./ Date /Sign.* </t>
  </si>
  <si>
    <t xml:space="preserve">27 Technical Approval Name/Function or Dept./ Date /Sign. </t>
  </si>
  <si>
    <t xml:space="preserve">Name/Function or Dept./ Date /Sign. </t>
  </si>
  <si>
    <t xml:space="preserve">29 Notification of Regulatory Agency(ies)  </t>
  </si>
  <si>
    <t xml:space="preserve">30 Availability of Replacement Parts </t>
  </si>
  <si>
    <t xml:space="preserve">28 Customer * Name/Function or Dept./ Date /Sign. </t>
  </si>
  <si>
    <t xml:space="preserve">31 Availability of Personal to Perform Work </t>
  </si>
  <si>
    <t xml:space="preserve">32 In-service Unit(s) Affected Yes No Unit Number(s) </t>
  </si>
  <si>
    <r>
      <t xml:space="preserve">Corporate Logo </t>
    </r>
    <r>
      <rPr>
        <sz val="8"/>
        <color rgb="FF000000"/>
        <rFont val="Arial"/>
        <family val="2"/>
      </rPr>
      <t>(optional) N/A</t>
    </r>
  </si>
  <si>
    <t>Stowage</t>
  </si>
  <si>
    <r>
      <t xml:space="preserve">Betroffene EB, FB, FA, KA / </t>
    </r>
    <r>
      <rPr>
        <i/>
        <sz val="8"/>
        <color theme="1"/>
        <rFont val="Arial"/>
        <family val="2"/>
      </rPr>
      <t>Affected EB, FB, FA, KA</t>
    </r>
  </si>
  <si>
    <r>
      <t xml:space="preserve">Evtl. MSN / </t>
    </r>
    <r>
      <rPr>
        <i/>
        <sz val="8"/>
        <color theme="1"/>
        <rFont val="Arial"/>
        <family val="2"/>
      </rPr>
      <t>Possible MSN</t>
    </r>
    <r>
      <rPr>
        <sz val="10"/>
        <color theme="1"/>
        <rFont val="Arial"/>
        <family val="2"/>
      </rPr>
      <t>:</t>
    </r>
  </si>
  <si>
    <r>
      <t xml:space="preserve">Machen wir eine Vorfallsmeldung an FOCA / EASA / Swissmedic? / </t>
    </r>
    <r>
      <rPr>
        <i/>
        <sz val="8"/>
        <color theme="1"/>
        <rFont val="Arial"/>
        <family val="2"/>
      </rPr>
      <t>Do we make an</t>
    </r>
    <r>
      <rPr>
        <sz val="10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Occurence Report to FOCA / EASA / Swissmedic?</t>
    </r>
  </si>
  <si>
    <r>
      <t xml:space="preserve">Wurde eine Vorfallsmeldung an FOCA / EASA / Swissmedic vom Kunden gemacht? / </t>
    </r>
    <r>
      <rPr>
        <i/>
        <sz val="8"/>
        <color theme="1"/>
        <rFont val="Arial"/>
        <family val="2"/>
      </rPr>
      <t>Did our customer an</t>
    </r>
    <r>
      <rPr>
        <sz val="10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Occurence Report to FOCA / EASA / Swissmedic?</t>
    </r>
  </si>
  <si>
    <r>
      <t xml:space="preserve">Akzeptiert / </t>
    </r>
    <r>
      <rPr>
        <i/>
        <sz val="10"/>
        <color theme="1"/>
        <rFont val="Arial"/>
        <family val="2"/>
      </rPr>
      <t>Accepted</t>
    </r>
  </si>
  <si>
    <r>
      <t xml:space="preserve">Abgelehnt / </t>
    </r>
    <r>
      <rPr>
        <i/>
        <sz val="10"/>
        <color theme="1"/>
        <rFont val="Arial"/>
        <family val="2"/>
      </rPr>
      <t>Denied</t>
    </r>
  </si>
  <si>
    <r>
      <t xml:space="preserve">Falsch zugewiesen - </t>
    </r>
    <r>
      <rPr>
        <i/>
        <sz val="10"/>
        <color theme="1"/>
        <rFont val="Arial"/>
        <family val="2"/>
      </rPr>
      <t>Wrong allocated</t>
    </r>
    <r>
      <rPr>
        <sz val="10"/>
        <color theme="1"/>
        <rFont val="Arial"/>
        <family val="2"/>
      </rPr>
      <t xml:space="preserve"> / Nicht Bucher Verantwortung -</t>
    </r>
    <r>
      <rPr>
        <i/>
        <sz val="10"/>
        <color theme="1"/>
        <rFont val="Arial"/>
        <family val="2"/>
      </rPr>
      <t xml:space="preserve"> Not Bucher liability </t>
    </r>
  </si>
  <si>
    <r>
      <t>Verunreinigungen /</t>
    </r>
    <r>
      <rPr>
        <i/>
        <sz val="10"/>
        <color theme="1"/>
        <rFont val="Arial"/>
        <family val="2"/>
      </rPr>
      <t xml:space="preserve"> Impurities</t>
    </r>
  </si>
  <si>
    <t>Beginn Board / Start Board</t>
  </si>
  <si>
    <r>
      <t xml:space="preserve">Medizinisch: Prüfung und Entscheid / </t>
    </r>
    <r>
      <rPr>
        <b/>
        <i/>
        <sz val="8"/>
        <color theme="1"/>
        <rFont val="Arial"/>
        <family val="2"/>
      </rPr>
      <t xml:space="preserve"> Medical: Examination and decision </t>
    </r>
  </si>
  <si>
    <r>
      <t xml:space="preserve">Luftfahrt: Prüfung und Entscheid / </t>
    </r>
    <r>
      <rPr>
        <b/>
        <i/>
        <sz val="8"/>
        <color theme="1"/>
        <rFont val="Arial"/>
        <family val="2"/>
      </rPr>
      <t xml:space="preserve"> Aviation: Examination and decision </t>
    </r>
  </si>
  <si>
    <t>Internefehlermeldung@bucher-group.com</t>
  </si>
  <si>
    <r>
      <t xml:space="preserve">Concession benötigt? / </t>
    </r>
    <r>
      <rPr>
        <i/>
        <sz val="8"/>
        <color theme="1"/>
        <rFont val="Arial"/>
        <family val="2"/>
      </rPr>
      <t>Concession necessary?</t>
    </r>
  </si>
  <si>
    <r>
      <t>-&gt; wenn nötig weiter zu Concession /</t>
    </r>
    <r>
      <rPr>
        <b/>
        <sz val="8"/>
        <color theme="1"/>
        <rFont val="Arial"/>
        <family val="2"/>
      </rPr>
      <t xml:space="preserve"> </t>
    </r>
    <r>
      <rPr>
        <b/>
        <i/>
        <sz val="8"/>
        <color theme="1"/>
        <rFont val="Arial"/>
        <family val="2"/>
      </rPr>
      <t>If necessary go to concession</t>
    </r>
    <r>
      <rPr>
        <b/>
        <sz val="10"/>
        <color theme="1"/>
        <rFont val="Arial"/>
        <family val="2"/>
      </rPr>
      <t>:</t>
    </r>
  </si>
  <si>
    <r>
      <t xml:space="preserve">Material sperren / </t>
    </r>
    <r>
      <rPr>
        <i/>
        <sz val="10"/>
        <color theme="1"/>
        <rFont val="Arial"/>
        <family val="2"/>
      </rPr>
      <t>Block material</t>
    </r>
  </si>
  <si>
    <r>
      <t xml:space="preserve">Erweiterte Fehlerbeschreibung / </t>
    </r>
    <r>
      <rPr>
        <i/>
        <sz val="8"/>
        <color theme="1"/>
        <rFont val="Arial"/>
        <family val="2"/>
      </rPr>
      <t>Extended error description</t>
    </r>
    <r>
      <rPr>
        <sz val="10"/>
        <color theme="1"/>
        <rFont val="Arial"/>
        <family val="2"/>
      </rPr>
      <t>:</t>
    </r>
  </si>
  <si>
    <r>
      <t xml:space="preserve">Unmittelbare, eindämmende Massnahmen / </t>
    </r>
    <r>
      <rPr>
        <i/>
        <sz val="8"/>
        <color theme="1"/>
        <rFont val="Arial"/>
        <family val="2"/>
      </rPr>
      <t>Immediate, containment measures</t>
    </r>
  </si>
  <si>
    <r>
      <t xml:space="preserve">Zusätzliche Stelle / </t>
    </r>
    <r>
      <rPr>
        <i/>
        <sz val="8"/>
        <color theme="1"/>
        <rFont val="Arial"/>
        <family val="2"/>
      </rPr>
      <t>Additional area:</t>
    </r>
  </si>
  <si>
    <r>
      <t xml:space="preserve">Andere Chargen betroffen? / </t>
    </r>
    <r>
      <rPr>
        <i/>
        <sz val="8"/>
        <color theme="1"/>
        <rFont val="Arial"/>
        <family val="2"/>
      </rPr>
      <t>Other batches affected?</t>
    </r>
  </si>
  <si>
    <r>
      <t xml:space="preserve">Einzelfall? Ja/Nein / </t>
    </r>
    <r>
      <rPr>
        <i/>
        <sz val="8"/>
        <color theme="1"/>
        <rFont val="Arial"/>
        <family val="2"/>
      </rPr>
      <t>Single case? Yes/No</t>
    </r>
  </si>
  <si>
    <r>
      <t xml:space="preserve">Bereits eingebaute Chargen betroffen? / </t>
    </r>
    <r>
      <rPr>
        <i/>
        <sz val="8"/>
        <color theme="1"/>
        <rFont val="Arial"/>
        <family val="2"/>
      </rPr>
      <t>Already installed batches affected?</t>
    </r>
  </si>
  <si>
    <r>
      <t xml:space="preserve">Chargennummer / </t>
    </r>
    <r>
      <rPr>
        <i/>
        <sz val="8"/>
        <color theme="1"/>
        <rFont val="Arial"/>
        <family val="2"/>
      </rPr>
      <t>Batch number</t>
    </r>
    <r>
      <rPr>
        <sz val="10"/>
        <color theme="1"/>
        <rFont val="Arial"/>
        <family val="2"/>
      </rPr>
      <t>:</t>
    </r>
  </si>
  <si>
    <r>
      <t xml:space="preserve">Stelle 7 / </t>
    </r>
    <r>
      <rPr>
        <i/>
        <sz val="8"/>
        <color theme="1"/>
        <rFont val="Arial"/>
        <family val="2"/>
      </rPr>
      <t>Area 7</t>
    </r>
  </si>
  <si>
    <r>
      <t xml:space="preserve">Meldungsliste / </t>
    </r>
    <r>
      <rPr>
        <i/>
        <sz val="8"/>
        <color theme="1"/>
        <rFont val="Arial"/>
        <family val="2"/>
      </rPr>
      <t>Notification list</t>
    </r>
    <r>
      <rPr>
        <sz val="10"/>
        <color theme="1"/>
        <rFont val="Arial"/>
        <family val="2"/>
      </rPr>
      <t>:</t>
    </r>
  </si>
  <si>
    <t>Originator</t>
  </si>
  <si>
    <t>Medical Device Officer</t>
  </si>
  <si>
    <t>=optional</t>
  </si>
  <si>
    <r>
      <t xml:space="preserve">Medizinprodukt betroffen? / </t>
    </r>
    <r>
      <rPr>
        <i/>
        <sz val="8"/>
        <color theme="1"/>
        <rFont val="Arial"/>
        <family val="2"/>
      </rPr>
      <t>Medical product affected?</t>
    </r>
  </si>
  <si>
    <r>
      <t xml:space="preserve">Wenn ja: / </t>
    </r>
    <r>
      <rPr>
        <i/>
        <sz val="8"/>
        <color theme="1"/>
        <rFont val="Arial"/>
        <family val="2"/>
      </rPr>
      <t>If yes</t>
    </r>
    <r>
      <rPr>
        <sz val="10"/>
        <color theme="1"/>
        <rFont val="Arial"/>
        <family val="2"/>
      </rPr>
      <t>:</t>
    </r>
  </si>
  <si>
    <t>Medizinprodukt betroffen</t>
  </si>
  <si>
    <r>
      <t xml:space="preserve">Patient und Produkt betroffen / </t>
    </r>
    <r>
      <rPr>
        <i/>
        <sz val="10"/>
        <color theme="1"/>
        <rFont val="Arial"/>
        <family val="2"/>
      </rPr>
      <t>Patient and product affected</t>
    </r>
  </si>
  <si>
    <r>
      <t xml:space="preserve">Produkt betroffen / </t>
    </r>
    <r>
      <rPr>
        <i/>
        <sz val="10"/>
        <color theme="1"/>
        <rFont val="Arial"/>
        <family val="2"/>
      </rPr>
      <t>Product affected</t>
    </r>
  </si>
  <si>
    <r>
      <t xml:space="preserve">Patient betroffen / </t>
    </r>
    <r>
      <rPr>
        <i/>
        <sz val="10"/>
        <color theme="1"/>
        <rFont val="Arial"/>
        <family val="2"/>
      </rPr>
      <t>Patient affected</t>
    </r>
  </si>
  <si>
    <r>
      <t xml:space="preserve">Wenn Ja: / </t>
    </r>
    <r>
      <rPr>
        <i/>
        <sz val="8"/>
        <color theme="1"/>
        <rFont val="Arial"/>
        <family val="2"/>
      </rPr>
      <t>If yes:</t>
    </r>
  </si>
  <si>
    <r>
      <t xml:space="preserve">Bereits ergriffene Massnahmen / </t>
    </r>
    <r>
      <rPr>
        <i/>
        <sz val="8"/>
        <color theme="1"/>
        <rFont val="Arial"/>
        <family val="2"/>
      </rPr>
      <t>Measures already taken</t>
    </r>
    <r>
      <rPr>
        <sz val="10"/>
        <color theme="1"/>
        <rFont val="Arial"/>
        <family val="2"/>
      </rPr>
      <t>:</t>
    </r>
  </si>
  <si>
    <r>
      <t xml:space="preserve">Verantwortlich / </t>
    </r>
    <r>
      <rPr>
        <i/>
        <sz val="8"/>
        <color theme="1"/>
        <rFont val="Arial"/>
        <family val="2"/>
      </rPr>
      <t>Responsible</t>
    </r>
    <r>
      <rPr>
        <sz val="10"/>
        <color theme="1"/>
        <rFont val="Arial"/>
        <family val="2"/>
      </rPr>
      <t>:</t>
    </r>
  </si>
  <si>
    <r>
      <t xml:space="preserve">Ergriffene Massnahmen / </t>
    </r>
    <r>
      <rPr>
        <i/>
        <sz val="8"/>
        <color theme="1"/>
        <rFont val="Arial"/>
        <family val="2"/>
      </rPr>
      <t>Measures taken</t>
    </r>
    <r>
      <rPr>
        <sz val="10"/>
        <color theme="1"/>
        <rFont val="Arial"/>
        <family val="2"/>
      </rPr>
      <t>:</t>
    </r>
  </si>
  <si>
    <t>Ergriffene Massnahmen</t>
  </si>
  <si>
    <r>
      <t xml:space="preserve">Material gesperrt / </t>
    </r>
    <r>
      <rPr>
        <i/>
        <sz val="10"/>
        <color theme="1"/>
        <rFont val="Arial"/>
        <family val="2"/>
      </rPr>
      <t>Material blocked</t>
    </r>
  </si>
  <si>
    <t>Decision</t>
  </si>
  <si>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 xml:space="preserve"> Information to Authorities required</t>
    </r>
  </si>
  <si>
    <t>YES / NO</t>
  </si>
  <si>
    <r>
      <t>Measure</t>
    </r>
    <r>
      <rPr>
        <b/>
        <i/>
        <sz val="8"/>
        <color theme="1"/>
        <rFont val="Arial"/>
        <family val="2"/>
      </rPr>
      <t>:</t>
    </r>
  </si>
  <si>
    <r>
      <t>Definieren des provisorischen Verursachers durch Melder /</t>
    </r>
    <r>
      <rPr>
        <i/>
        <sz val="8"/>
        <color theme="1"/>
        <rFont val="Arial"/>
        <family val="2"/>
      </rPr>
      <t xml:space="preserve"> Defining the provisional causer by detector</t>
    </r>
  </si>
  <si>
    <r>
      <t xml:space="preserve">Interne Abteilung / </t>
    </r>
    <r>
      <rPr>
        <i/>
        <sz val="8"/>
        <color theme="1"/>
        <rFont val="Arial"/>
        <family val="2"/>
      </rPr>
      <t>Internal unit:</t>
    </r>
  </si>
  <si>
    <r>
      <t xml:space="preserve">Intern: Standort / </t>
    </r>
    <r>
      <rPr>
        <i/>
        <sz val="8"/>
        <color theme="1"/>
        <rFont val="Arial"/>
        <family val="2"/>
      </rPr>
      <t>Internal: location</t>
    </r>
  </si>
  <si>
    <r>
      <t xml:space="preserve">Risikobeherrschung / </t>
    </r>
    <r>
      <rPr>
        <b/>
        <i/>
        <sz val="8"/>
        <color theme="1"/>
        <rFont val="Arial"/>
        <family val="2"/>
      </rPr>
      <t xml:space="preserve"> Risk assesment</t>
    </r>
  </si>
  <si>
    <r>
      <t xml:space="preserve">Massnahmen Produkt / </t>
    </r>
    <r>
      <rPr>
        <i/>
        <sz val="8"/>
        <color theme="1"/>
        <rFont val="Arial"/>
        <family val="2"/>
      </rPr>
      <t>Measures product</t>
    </r>
    <r>
      <rPr>
        <sz val="10"/>
        <color theme="1"/>
        <rFont val="Arial"/>
        <family val="2"/>
      </rPr>
      <t>:</t>
    </r>
  </si>
  <si>
    <r>
      <t xml:space="preserve">Massnahmen Extern / </t>
    </r>
    <r>
      <rPr>
        <i/>
        <sz val="8"/>
        <color theme="1"/>
        <rFont val="Arial"/>
        <family val="2"/>
      </rPr>
      <t>External measures</t>
    </r>
    <r>
      <rPr>
        <sz val="10"/>
        <color theme="1"/>
        <rFont val="Arial"/>
        <family val="2"/>
      </rPr>
      <t>:</t>
    </r>
  </si>
  <si>
    <r>
      <t xml:space="preserve">Massnahmen Intern / </t>
    </r>
    <r>
      <rPr>
        <i/>
        <sz val="8"/>
        <color theme="1"/>
        <rFont val="Arial"/>
        <family val="2"/>
      </rPr>
      <t>Internal measures</t>
    </r>
    <r>
      <rPr>
        <sz val="10"/>
        <color theme="1"/>
        <rFont val="Arial"/>
        <family val="2"/>
      </rPr>
      <t>:</t>
    </r>
  </si>
  <si>
    <r>
      <t xml:space="preserve">Kommunikation gemäss VDI Dokument / </t>
    </r>
    <r>
      <rPr>
        <b/>
        <i/>
        <sz val="8"/>
        <color theme="1"/>
        <rFont val="Arial"/>
        <family val="2"/>
      </rPr>
      <t xml:space="preserve"> Communication according to VDI document</t>
    </r>
  </si>
  <si>
    <r>
      <t xml:space="preserve">Kanal / </t>
    </r>
    <r>
      <rPr>
        <i/>
        <sz val="8"/>
        <color theme="1"/>
        <rFont val="Arial"/>
        <family val="2"/>
      </rPr>
      <t>Channel</t>
    </r>
    <r>
      <rPr>
        <sz val="10"/>
        <color theme="1"/>
        <rFont val="Arial"/>
        <family val="2"/>
      </rPr>
      <t>:</t>
    </r>
  </si>
  <si>
    <r>
      <t xml:space="preserve">Interne Kommunikation / </t>
    </r>
    <r>
      <rPr>
        <i/>
        <sz val="8"/>
        <color theme="1"/>
        <rFont val="Arial"/>
        <family val="2"/>
      </rPr>
      <t xml:space="preserve"> Internal Communication</t>
    </r>
  </si>
  <si>
    <r>
      <t xml:space="preserve">Externe Kommunikation / </t>
    </r>
    <r>
      <rPr>
        <i/>
        <sz val="8"/>
        <color theme="1"/>
        <rFont val="Arial"/>
        <family val="2"/>
      </rPr>
      <t xml:space="preserve"> External Communication</t>
    </r>
  </si>
  <si>
    <r>
      <t xml:space="preserve">Schlussbericht / </t>
    </r>
    <r>
      <rPr>
        <b/>
        <i/>
        <sz val="8"/>
        <color theme="1"/>
        <rFont val="Arial"/>
        <family val="2"/>
      </rPr>
      <t xml:space="preserve"> Closing report</t>
    </r>
  </si>
  <si>
    <r>
      <rPr>
        <sz val="8"/>
        <color theme="1"/>
        <rFont val="Arial"/>
        <family val="2"/>
      </rPr>
      <t xml:space="preserve">Schritt 3 </t>
    </r>
    <r>
      <rPr>
        <sz val="10"/>
        <color theme="1"/>
        <rFont val="Arial"/>
        <family val="2"/>
      </rPr>
      <t xml:space="preserve">/ </t>
    </r>
    <r>
      <rPr>
        <i/>
        <sz val="7"/>
        <color theme="1"/>
        <rFont val="Arial"/>
        <family val="2"/>
      </rPr>
      <t>Step 3</t>
    </r>
  </si>
  <si>
    <r>
      <rPr>
        <sz val="8"/>
        <color theme="1"/>
        <rFont val="Arial"/>
        <family val="2"/>
      </rPr>
      <t xml:space="preserve">Schritt 2 </t>
    </r>
    <r>
      <rPr>
        <sz val="10"/>
        <color theme="1"/>
        <rFont val="Arial"/>
        <family val="2"/>
      </rPr>
      <t xml:space="preserve">/ </t>
    </r>
    <r>
      <rPr>
        <i/>
        <sz val="7"/>
        <color theme="1"/>
        <rFont val="Arial"/>
        <family val="2"/>
      </rPr>
      <t>Step 2</t>
    </r>
  </si>
  <si>
    <r>
      <rPr>
        <sz val="8"/>
        <color theme="1"/>
        <rFont val="Arial"/>
        <family val="2"/>
      </rPr>
      <t xml:space="preserve">Schritt 0 / </t>
    </r>
    <r>
      <rPr>
        <i/>
        <sz val="7"/>
        <color theme="1"/>
        <rFont val="Arial"/>
        <family val="2"/>
      </rPr>
      <t>Step 0</t>
    </r>
  </si>
  <si>
    <r>
      <rPr>
        <sz val="8"/>
        <color theme="1"/>
        <rFont val="Arial"/>
        <family val="2"/>
      </rPr>
      <t>Schritt 0</t>
    </r>
    <r>
      <rPr>
        <sz val="10"/>
        <color theme="1"/>
        <rFont val="Arial"/>
        <family val="2"/>
      </rPr>
      <t xml:space="preserve"> / </t>
    </r>
    <r>
      <rPr>
        <i/>
        <sz val="7"/>
        <color theme="1"/>
        <rFont val="Arial"/>
        <family val="2"/>
      </rPr>
      <t>Step 0</t>
    </r>
  </si>
  <si>
    <r>
      <t xml:space="preserve">Schritt 1 / </t>
    </r>
    <r>
      <rPr>
        <i/>
        <sz val="7"/>
        <color theme="1"/>
        <rFont val="Arial"/>
        <family val="2"/>
      </rPr>
      <t>Step 1</t>
    </r>
  </si>
  <si>
    <r>
      <t xml:space="preserve">Felder mit dicker Umrandung sind zwingend auszufüllen! / </t>
    </r>
    <r>
      <rPr>
        <b/>
        <i/>
        <sz val="7"/>
        <color theme="1"/>
        <rFont val="Arial"/>
        <family val="2"/>
      </rPr>
      <t>Fields with a thick border must be filled in!</t>
    </r>
  </si>
  <si>
    <t>*</t>
  </si>
  <si>
    <r>
      <rPr>
        <b/>
        <sz val="10"/>
        <color theme="1"/>
        <rFont val="Arial"/>
        <family val="2"/>
      </rPr>
      <t>*</t>
    </r>
    <r>
      <rPr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Zuerst Fehlerkategorie auswählen, danach Fehlerart.</t>
    </r>
    <r>
      <rPr>
        <sz val="10"/>
        <color theme="1"/>
        <rFont val="Arial"/>
        <family val="2"/>
      </rPr>
      <t xml:space="preserve"> /  </t>
    </r>
    <r>
      <rPr>
        <i/>
        <sz val="7"/>
        <color theme="1"/>
        <rFont val="Arial"/>
        <family val="2"/>
      </rPr>
      <t>First select error category, then error type.</t>
    </r>
  </si>
  <si>
    <r>
      <rPr>
        <sz val="8"/>
        <color theme="1"/>
        <rFont val="Arial"/>
        <family val="2"/>
      </rPr>
      <t xml:space="preserve">Schritt 5 / </t>
    </r>
    <r>
      <rPr>
        <i/>
        <sz val="7"/>
        <color theme="1"/>
        <rFont val="Arial"/>
        <family val="2"/>
      </rPr>
      <t>Step 5</t>
    </r>
  </si>
  <si>
    <t>Schadensausmass</t>
  </si>
  <si>
    <t>BLG</t>
  </si>
  <si>
    <t>Datenfelder (nicht löschen)</t>
  </si>
  <si>
    <r>
      <t xml:space="preserve">-&gt; weiter zur Eintragszeile für die L3150.03 / </t>
    </r>
    <r>
      <rPr>
        <b/>
        <i/>
        <sz val="8"/>
        <color theme="1"/>
        <rFont val="Arial"/>
        <family val="2"/>
      </rPr>
      <t>Go to the entry line for L3150.03</t>
    </r>
  </si>
  <si>
    <t>L3150.03 Eintrag</t>
  </si>
  <si>
    <r>
      <t>Betroffene Produktgruppe /</t>
    </r>
    <r>
      <rPr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Affected product group</t>
    </r>
    <r>
      <rPr>
        <sz val="10"/>
        <color theme="1"/>
        <rFont val="Arial"/>
        <family val="2"/>
      </rPr>
      <t>:</t>
    </r>
  </si>
  <si>
    <r>
      <t xml:space="preserve">Betroffene Produktgruppe / </t>
    </r>
    <r>
      <rPr>
        <i/>
        <sz val="8"/>
        <color indexed="8"/>
        <rFont val="Arial"/>
        <family val="2"/>
      </rPr>
      <t>Affected product group</t>
    </r>
  </si>
  <si>
    <t>Text</t>
  </si>
  <si>
    <r>
      <t xml:space="preserve">-&gt; Bei Kundenreklamation bitte an zuständigen Produktsupport senden. / </t>
    </r>
    <r>
      <rPr>
        <b/>
        <i/>
        <sz val="11"/>
        <color theme="1"/>
        <rFont val="Arial"/>
        <family val="2"/>
      </rPr>
      <t>If you have a customer complaint, please send it to the responsible product support.</t>
    </r>
  </si>
  <si>
    <r>
      <t>Produktdesign_</t>
    </r>
    <r>
      <rPr>
        <i/>
        <sz val="10"/>
        <color theme="1"/>
        <rFont val="Arial"/>
        <family val="2"/>
      </rPr>
      <t>Productdesign</t>
    </r>
  </si>
  <si>
    <t>Misc. Monument</t>
  </si>
  <si>
    <t>PC12</t>
  </si>
  <si>
    <t>VSB</t>
  </si>
  <si>
    <t>HEMS Equipment</t>
  </si>
  <si>
    <r>
      <t xml:space="preserve">Entscheid GL-Mitglied bei Kundenreklamation / </t>
    </r>
    <r>
      <rPr>
        <i/>
        <sz val="8"/>
        <color theme="1"/>
        <rFont val="Arial"/>
        <family val="2"/>
      </rPr>
      <t>Decision of GL member in case of customer complaint</t>
    </r>
  </si>
  <si>
    <r>
      <rPr>
        <sz val="10"/>
        <color theme="1"/>
        <rFont val="Arial"/>
        <family val="2"/>
      </rPr>
      <t>Name /</t>
    </r>
    <r>
      <rPr>
        <sz val="11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Name</t>
    </r>
  </si>
  <si>
    <r>
      <t>Datum /</t>
    </r>
    <r>
      <rPr>
        <sz val="8"/>
        <color theme="1"/>
        <rFont val="Arial"/>
        <family val="2"/>
      </rPr>
      <t xml:space="preserve"> Date</t>
    </r>
  </si>
  <si>
    <r>
      <t xml:space="preserve">Akzeptiert? / </t>
    </r>
    <r>
      <rPr>
        <sz val="8"/>
        <color theme="1"/>
        <rFont val="Arial"/>
        <family val="2"/>
      </rPr>
      <t>Accepted?</t>
    </r>
  </si>
  <si>
    <t>Hilftabelle automatischen Datum</t>
  </si>
  <si>
    <r>
      <t xml:space="preserve">Ursache / </t>
    </r>
    <r>
      <rPr>
        <i/>
        <sz val="8"/>
        <color theme="1"/>
        <rFont val="Arial"/>
        <family val="2"/>
      </rPr>
      <t>Cause</t>
    </r>
  </si>
  <si>
    <r>
      <t xml:space="preserve">Massnahmen zur Bewältigung (Ursache) / </t>
    </r>
    <r>
      <rPr>
        <i/>
        <sz val="8"/>
        <color theme="1"/>
        <rFont val="Arial"/>
        <family val="2"/>
      </rPr>
      <t>Actions for Overcoming (Cause)</t>
    </r>
  </si>
  <si>
    <r>
      <t xml:space="preserve">Primärursache / </t>
    </r>
    <r>
      <rPr>
        <i/>
        <sz val="8"/>
        <color theme="1"/>
        <rFont val="Arial"/>
        <family val="2"/>
      </rPr>
      <t>Primary cause</t>
    </r>
    <r>
      <rPr>
        <sz val="10"/>
        <color theme="1"/>
        <rFont val="Arial"/>
        <family val="2"/>
      </rPr>
      <t xml:space="preserve"> </t>
    </r>
  </si>
  <si>
    <r>
      <t xml:space="preserve">Mangelhaftende Kontrolle / </t>
    </r>
    <r>
      <rPr>
        <i/>
        <sz val="10"/>
        <color theme="1"/>
        <rFont val="Arial"/>
        <family val="2"/>
      </rPr>
      <t>Insufficient inspection</t>
    </r>
  </si>
  <si>
    <r>
      <t xml:space="preserve">Schritt 3 Abschluss / </t>
    </r>
    <r>
      <rPr>
        <i/>
        <sz val="7"/>
        <color theme="1"/>
        <rFont val="Arial"/>
        <family val="2"/>
      </rPr>
      <t>Step 4 Closing</t>
    </r>
  </si>
  <si>
    <t>Medical Safety Officer</t>
  </si>
  <si>
    <r>
      <t xml:space="preserve">Funktion / </t>
    </r>
    <r>
      <rPr>
        <i/>
        <sz val="8"/>
        <color theme="1"/>
        <rFont val="Arial"/>
        <family val="2"/>
      </rPr>
      <t>Function</t>
    </r>
  </si>
  <si>
    <r>
      <t xml:space="preserve">Name / </t>
    </r>
    <r>
      <rPr>
        <i/>
        <sz val="8"/>
        <color theme="1"/>
        <rFont val="Arial"/>
        <family val="2"/>
      </rPr>
      <t>Name</t>
    </r>
  </si>
  <si>
    <r>
      <t xml:space="preserve">Visum / </t>
    </r>
    <r>
      <rPr>
        <i/>
        <sz val="8"/>
        <color theme="1"/>
        <rFont val="Arial"/>
        <family val="2"/>
      </rPr>
      <t>Signature</t>
    </r>
  </si>
  <si>
    <t>Information to Authorities
Inform QD &amp; Medical Device Responsible immediately to prepare FSN / FSCA.</t>
  </si>
  <si>
    <r>
      <t xml:space="preserve">Eintrittswahr-scheinlichkeit / </t>
    </r>
    <r>
      <rPr>
        <i/>
        <sz val="8"/>
        <color theme="1"/>
        <rFont val="Arial"/>
        <family val="2"/>
      </rPr>
      <t>Probability of occurrence</t>
    </r>
    <r>
      <rPr>
        <sz val="10"/>
        <color theme="1"/>
        <rFont val="Arial"/>
        <family val="2"/>
      </rPr>
      <t>: (0-5)</t>
    </r>
  </si>
  <si>
    <t>A</t>
  </si>
  <si>
    <t>B</t>
  </si>
  <si>
    <t>C</t>
  </si>
  <si>
    <t>D</t>
  </si>
  <si>
    <t>E</t>
  </si>
  <si>
    <t>Berechnung 0A-0E</t>
  </si>
  <si>
    <t>Berechnung 1B, 1C, 1D, 1E, 2D, 2E, 3E,4E,5E</t>
  </si>
  <si>
    <t>Berechnung 1A, 2B, 2C, 3C, 3D, 4D, 5D</t>
  </si>
  <si>
    <t>Berechnung 2A, 3A, 3B, 4A, 4B, 4C, 5A, 5B, 5C</t>
  </si>
  <si>
    <t>Acceptable Risk</t>
  </si>
  <si>
    <t>Acceptable based on risk mitigation</t>
  </si>
  <si>
    <t>Unacceptable Risk</t>
  </si>
  <si>
    <r>
      <t xml:space="preserve">Gemäss AA1120.01 ist ab Stufe Gelb die folgenden Aktionen durchzuführen/ </t>
    </r>
    <r>
      <rPr>
        <i/>
        <sz val="8"/>
        <color theme="1"/>
        <rFont val="Arial"/>
        <family val="2"/>
      </rPr>
      <t>According to AA1120.01, the following actions must be performed from level yellow</t>
    </r>
  </si>
  <si>
    <r>
      <t xml:space="preserve">Schadensausmass / </t>
    </r>
    <r>
      <rPr>
        <i/>
        <sz val="8"/>
        <color theme="1"/>
        <rFont val="Arial"/>
        <family val="2"/>
      </rPr>
      <t>Damage extent</t>
    </r>
    <r>
      <rPr>
        <sz val="10"/>
        <color theme="1"/>
        <rFont val="Arial"/>
        <family val="2"/>
      </rPr>
      <t>: (A-E)</t>
    </r>
  </si>
  <si>
    <r>
      <t>Schadensausmass /</t>
    </r>
    <r>
      <rPr>
        <sz val="8"/>
        <color theme="1"/>
        <rFont val="Arial"/>
        <family val="2"/>
      </rPr>
      <t xml:space="preserve"> Damage extent:</t>
    </r>
    <r>
      <rPr>
        <sz val="10"/>
        <color theme="1"/>
        <rFont val="Arial"/>
        <family val="2"/>
      </rPr>
      <t xml:space="preserve"> (A-E)</t>
    </r>
  </si>
  <si>
    <t>(A-E) (0-5)</t>
  </si>
  <si>
    <t>(A-E)
(0-5)</t>
  </si>
  <si>
    <t>Berechnung Erfassung Luftfahrt</t>
  </si>
  <si>
    <t>Berechnung Erfassung Medizin</t>
  </si>
  <si>
    <t>Berechnung Board Luftfahrt</t>
  </si>
  <si>
    <t>Berechnung Board Medizin</t>
  </si>
  <si>
    <t>Start Incident reporting sheet</t>
  </si>
  <si>
    <t>Incident reporting sheet Link</t>
  </si>
  <si>
    <t>Bucher Interiors GmbH</t>
  </si>
  <si>
    <t>Bucher Leichtbau AG</t>
  </si>
  <si>
    <r>
      <t xml:space="preserve">Produktion MIC / </t>
    </r>
    <r>
      <rPr>
        <i/>
        <sz val="10"/>
        <color theme="1"/>
        <rFont val="Arial"/>
        <family val="2"/>
      </rPr>
      <t>Production MIC</t>
    </r>
  </si>
  <si>
    <r>
      <t xml:space="preserve">Engineering MIC / </t>
    </r>
    <r>
      <rPr>
        <i/>
        <sz val="10"/>
        <color theme="1"/>
        <rFont val="Arial"/>
        <family val="2"/>
      </rPr>
      <t>Engineering MIC</t>
    </r>
  </si>
  <si>
    <r>
      <t xml:space="preserve">Projektmanagement / </t>
    </r>
    <r>
      <rPr>
        <i/>
        <sz val="10"/>
        <color theme="1"/>
        <rFont val="Arial"/>
        <family val="2"/>
      </rPr>
      <t>Projectmanagement</t>
    </r>
  </si>
  <si>
    <r>
      <t xml:space="preserve">Qualität / </t>
    </r>
    <r>
      <rPr>
        <i/>
        <sz val="10"/>
        <color theme="1"/>
        <rFont val="Arial"/>
        <family val="2"/>
      </rPr>
      <t>Quality</t>
    </r>
  </si>
  <si>
    <r>
      <t xml:space="preserve">Verkauf / </t>
    </r>
    <r>
      <rPr>
        <i/>
        <sz val="10"/>
        <color theme="1"/>
        <rFont val="Arial"/>
        <family val="2"/>
      </rPr>
      <t>Sales</t>
    </r>
  </si>
  <si>
    <r>
      <t xml:space="preserve">Fräserei / </t>
    </r>
    <r>
      <rPr>
        <i/>
        <sz val="10"/>
        <color theme="1"/>
        <rFont val="Arial"/>
        <family val="2"/>
      </rPr>
      <t>Milling</t>
    </r>
  </si>
  <si>
    <r>
      <t xml:space="preserve">Spenglerei / </t>
    </r>
    <r>
      <rPr>
        <i/>
        <sz val="10"/>
        <color theme="1"/>
        <rFont val="Arial"/>
        <family val="2"/>
      </rPr>
      <t>Sheet metal shop</t>
    </r>
  </si>
  <si>
    <r>
      <t xml:space="preserve">Nieterei / </t>
    </r>
    <r>
      <rPr>
        <i/>
        <sz val="10"/>
        <color theme="1"/>
        <rFont val="Arial"/>
        <family val="2"/>
      </rPr>
      <t>Riveting</t>
    </r>
  </si>
  <si>
    <r>
      <t>Prototypenbau /</t>
    </r>
    <r>
      <rPr>
        <i/>
        <sz val="10"/>
        <color theme="1"/>
        <rFont val="Arial"/>
        <family val="2"/>
      </rPr>
      <t xml:space="preserve"> Prototype construction</t>
    </r>
  </si>
  <si>
    <r>
      <t xml:space="preserve">Pulverei / </t>
    </r>
    <r>
      <rPr>
        <i/>
        <sz val="10"/>
        <color theme="1"/>
        <rFont val="Arial"/>
        <family val="2"/>
      </rPr>
      <t>Powder Shop</t>
    </r>
  </si>
  <si>
    <r>
      <t xml:space="preserve">Reparaturwerkstatt / </t>
    </r>
    <r>
      <rPr>
        <i/>
        <sz val="10"/>
        <color theme="1"/>
        <rFont val="Arial"/>
        <family val="2"/>
      </rPr>
      <t>Repair Shop</t>
    </r>
  </si>
  <si>
    <r>
      <t xml:space="preserve">Tapeziererei / </t>
    </r>
    <r>
      <rPr>
        <i/>
        <sz val="10"/>
        <color theme="1"/>
        <rFont val="Arial"/>
        <family val="2"/>
      </rPr>
      <t>Wallpaper shop</t>
    </r>
  </si>
  <si>
    <r>
      <t xml:space="preserve">Zulassung / </t>
    </r>
    <r>
      <rPr>
        <i/>
        <sz val="10"/>
        <color theme="1"/>
        <rFont val="Arial"/>
        <family val="2"/>
      </rPr>
      <t>Certification</t>
    </r>
  </si>
  <si>
    <r>
      <t xml:space="preserve">Bonding / </t>
    </r>
    <r>
      <rPr>
        <i/>
        <sz val="10"/>
        <color theme="1"/>
        <rFont val="Arial"/>
        <family val="2"/>
      </rPr>
      <t>Bonding</t>
    </r>
  </si>
  <si>
    <r>
      <t xml:space="preserve">Kundensupport / </t>
    </r>
    <r>
      <rPr>
        <i/>
        <sz val="10"/>
        <color theme="1"/>
        <rFont val="Arial"/>
        <family val="2"/>
      </rPr>
      <t>Customer Support</t>
    </r>
  </si>
  <si>
    <t>DS_Interiors_QS@bucher-group.com</t>
  </si>
  <si>
    <t>Regulatory Affair</t>
  </si>
  <si>
    <r>
      <t xml:space="preserve">BL (Extern / </t>
    </r>
    <r>
      <rPr>
        <i/>
        <sz val="10"/>
        <color theme="1"/>
        <rFont val="Arial"/>
        <family val="2"/>
      </rPr>
      <t>External)</t>
    </r>
  </si>
  <si>
    <r>
      <t xml:space="preserve">BI (Extern / </t>
    </r>
    <r>
      <rPr>
        <i/>
        <sz val="10"/>
        <color theme="1"/>
        <rFont val="Arial"/>
        <family val="2"/>
      </rPr>
      <t>External)</t>
    </r>
  </si>
  <si>
    <t>Function:</t>
  </si>
  <si>
    <t>Approval (Person acc. AA3152.00)</t>
  </si>
  <si>
    <t xml:space="preserve">                           Design Office
        Design                       Specialist CVE</t>
  </si>
  <si>
    <t>Assembly Part. No.:</t>
  </si>
  <si>
    <t>Rev.:</t>
  </si>
  <si>
    <r>
      <t xml:space="preserve">Wann erkannt (Datum)? / </t>
    </r>
    <r>
      <rPr>
        <i/>
        <sz val="8"/>
        <color theme="1"/>
        <rFont val="Arial"/>
        <family val="2"/>
      </rPr>
      <t>When detected (date)?</t>
    </r>
  </si>
  <si>
    <t>No failure condition</t>
  </si>
  <si>
    <t>Brand Panel</t>
  </si>
  <si>
    <r>
      <t xml:space="preserve">Automatisch ausgefüllt / </t>
    </r>
    <r>
      <rPr>
        <i/>
        <sz val="7"/>
        <color theme="1"/>
        <rFont val="Arial"/>
        <family val="2"/>
      </rPr>
      <t>Automatically completed</t>
    </r>
  </si>
  <si>
    <r>
      <t xml:space="preserve">BESCHREIBUNG UND UNMITTELBARE, EINDÄMMENDE MASSNAHMEN / </t>
    </r>
    <r>
      <rPr>
        <i/>
        <sz val="7"/>
        <color theme="1"/>
        <rFont val="Arial"/>
        <family val="2"/>
      </rPr>
      <t>DESCRIPTION AND IMMEDIATE, CONTAINMENT MEASURES</t>
    </r>
  </si>
  <si>
    <r>
      <t>Quality / 
Certifying Staff*</t>
    </r>
    <r>
      <rPr>
        <vertAlign val="superscript"/>
        <sz val="10"/>
        <color theme="1"/>
        <rFont val="Arial"/>
        <family val="2"/>
      </rPr>
      <t>2</t>
    </r>
  </si>
  <si>
    <r>
      <t>*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Certifying Staff only by visual damage if allowed acc. AA3152.00 (Class 2) </t>
    </r>
  </si>
  <si>
    <r>
      <t>Appendixes / References*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:</t>
    </r>
  </si>
  <si>
    <r>
      <t>*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The attachment can be created in a Word and must have an unique reference to the complaint number.</t>
    </r>
  </si>
  <si>
    <t>Description of Divergence</t>
  </si>
  <si>
    <t>Corrective Action:</t>
  </si>
  <si>
    <t xml:space="preserve">Limitations imposed on the part
</t>
  </si>
  <si>
    <r>
      <t xml:space="preserve">Ersichtlich auf der Seite Erfassung. / </t>
    </r>
    <r>
      <rPr>
        <i/>
        <sz val="8"/>
        <color theme="1"/>
        <rFont val="Arial"/>
        <family val="2"/>
      </rPr>
      <t xml:space="preserve">This can be seen on the Recording page. </t>
    </r>
  </si>
  <si>
    <r>
      <t xml:space="preserve">Andere / </t>
    </r>
    <r>
      <rPr>
        <i/>
        <sz val="11"/>
        <color theme="1"/>
        <rFont val="Arial"/>
        <family val="2"/>
      </rPr>
      <t>Other</t>
    </r>
  </si>
  <si>
    <r>
      <t xml:space="preserve">Andere Sofortmassnahme / </t>
    </r>
    <r>
      <rPr>
        <i/>
        <sz val="10"/>
        <color theme="1"/>
        <rFont val="Arial"/>
        <family val="2"/>
      </rPr>
      <t>Other action</t>
    </r>
  </si>
  <si>
    <r>
      <t xml:space="preserve">Ersatz benötigt / </t>
    </r>
    <r>
      <rPr>
        <i/>
        <sz val="10"/>
        <color theme="1"/>
        <rFont val="Arial"/>
        <family val="2"/>
      </rPr>
      <t>Replacement necessary</t>
    </r>
  </si>
  <si>
    <r>
      <t xml:space="preserve">Ersatz beantragt / </t>
    </r>
    <r>
      <rPr>
        <i/>
        <sz val="10"/>
        <color theme="1"/>
        <rFont val="Arial"/>
        <family val="2"/>
      </rPr>
      <t>Replacement requested</t>
    </r>
  </si>
  <si>
    <r>
      <t xml:space="preserve">Unbekannt / </t>
    </r>
    <r>
      <rPr>
        <i/>
        <sz val="10"/>
        <color theme="1"/>
        <rFont val="Arial"/>
        <family val="2"/>
      </rPr>
      <t>Unknown</t>
    </r>
  </si>
  <si>
    <r>
      <t xml:space="preserve">Nacharbeit und Wiederholprüfung / </t>
    </r>
    <r>
      <rPr>
        <i/>
        <sz val="10"/>
        <color theme="1"/>
        <rFont val="Arial"/>
        <family val="2"/>
      </rPr>
      <t>Rework and retest</t>
    </r>
  </si>
  <si>
    <r>
      <t xml:space="preserve">Sonderfreigabe beantragen / </t>
    </r>
    <r>
      <rPr>
        <i/>
        <sz val="10"/>
        <color theme="1"/>
        <rFont val="Arial"/>
        <family val="2"/>
      </rPr>
      <t>Request for Concession</t>
    </r>
  </si>
  <si>
    <r>
      <t xml:space="preserve">Sonderfreigabe beantragt / </t>
    </r>
    <r>
      <rPr>
        <i/>
        <sz val="10"/>
        <color theme="1"/>
        <rFont val="Arial"/>
        <family val="2"/>
      </rPr>
      <t>Concession requested</t>
    </r>
  </si>
  <si>
    <r>
      <t xml:space="preserve">Ergriffene Massnahmen / </t>
    </r>
    <r>
      <rPr>
        <i/>
        <sz val="8"/>
        <color theme="1"/>
        <rFont val="Arial"/>
        <family val="2"/>
      </rPr>
      <t>Measures taken:</t>
    </r>
  </si>
  <si>
    <r>
      <t xml:space="preserve">Unterschriebene Concession zurück an Quality für die Ablage / </t>
    </r>
    <r>
      <rPr>
        <i/>
        <sz val="8"/>
        <color theme="1"/>
        <rFont val="Arial"/>
        <family val="2"/>
      </rPr>
      <t>Signed concession back to Quality for storage</t>
    </r>
  </si>
  <si>
    <r>
      <t>Interne Nacharbeit vor Ort /</t>
    </r>
    <r>
      <rPr>
        <i/>
        <sz val="10"/>
        <color theme="1"/>
        <rFont val="Arial"/>
        <family val="2"/>
      </rPr>
      <t xml:space="preserve"> Internal rework on site</t>
    </r>
  </si>
  <si>
    <r>
      <t xml:space="preserve">Gutschrift oder Nachlass beantragt / </t>
    </r>
    <r>
      <rPr>
        <i/>
        <sz val="10"/>
        <color theme="1"/>
        <rFont val="Arial"/>
        <family val="2"/>
      </rPr>
      <t>Request for credit or discount</t>
    </r>
  </si>
  <si>
    <r>
      <t xml:space="preserve">Rücklieferung und Nacharbeit / </t>
    </r>
    <r>
      <rPr>
        <i/>
        <sz val="10"/>
        <color theme="1"/>
        <rFont val="Arial"/>
        <family val="2"/>
      </rPr>
      <t>Return delivery and rework</t>
    </r>
  </si>
  <si>
    <r>
      <t xml:space="preserve">Verschrottet / </t>
    </r>
    <r>
      <rPr>
        <i/>
        <sz val="10"/>
        <color theme="1"/>
        <rFont val="Arial"/>
        <family val="2"/>
      </rPr>
      <t>Scrapped</t>
    </r>
  </si>
  <si>
    <r>
      <t>Stellen zu benachrichtigen (Interne Abteilungen) /</t>
    </r>
    <r>
      <rPr>
        <i/>
        <sz val="8"/>
        <color theme="1"/>
        <rFont val="Arial"/>
        <family val="2"/>
      </rPr>
      <t xml:space="preserve"> Areas to notify (internal units)</t>
    </r>
    <r>
      <rPr>
        <sz val="10"/>
        <color theme="1"/>
        <rFont val="Arial"/>
        <family val="2"/>
      </rPr>
      <t>:</t>
    </r>
  </si>
  <si>
    <r>
      <t xml:space="preserve">Prüfen ob nach AA1120.01 eine „potentially unsafe condition“ oder „unsafe condition“ vorliegt und der Vorfall gemeldet werden braucht, inklusive Begründung. / </t>
    </r>
    <r>
      <rPr>
        <i/>
        <sz val="8"/>
        <color theme="1"/>
        <rFont val="Arial"/>
        <family val="2"/>
      </rPr>
      <t>Check whether there is a potentially unsafe condition or unsafe condition according to AA1120.01 and whether the incident needs to be reported, including the reason.</t>
    </r>
  </si>
  <si>
    <r>
      <t xml:space="preserve">Ersichtlich auf der Seite Erfassung. / </t>
    </r>
    <r>
      <rPr>
        <sz val="8"/>
        <color theme="1"/>
        <rFont val="Arial"/>
        <family val="2"/>
      </rPr>
      <t>This can be seen on the Recording page.</t>
    </r>
  </si>
  <si>
    <r>
      <t xml:space="preserve">Firma &amp; Kontakt </t>
    </r>
    <r>
      <rPr>
        <sz val="8"/>
        <color theme="1"/>
        <rFont val="Arial"/>
        <family val="2"/>
      </rPr>
      <t xml:space="preserve">(wenn nicht Bucher Group) / </t>
    </r>
    <r>
      <rPr>
        <i/>
        <sz val="8"/>
        <color theme="1"/>
        <rFont val="Arial"/>
        <family val="2"/>
      </rPr>
      <t>Company &amp; Contact: (if not Bucher Group)</t>
    </r>
    <r>
      <rPr>
        <sz val="8"/>
        <color theme="1"/>
        <rFont val="Arial"/>
        <family val="2"/>
      </rPr>
      <t>:</t>
    </r>
  </si>
  <si>
    <r>
      <t xml:space="preserve">Interne Abteilung / </t>
    </r>
    <r>
      <rPr>
        <i/>
        <sz val="8"/>
        <color theme="1"/>
        <rFont val="Arial"/>
        <family val="2"/>
      </rPr>
      <t>Internal unit</t>
    </r>
    <r>
      <rPr>
        <sz val="8"/>
        <color theme="1"/>
        <rFont val="Arial"/>
        <family val="2"/>
      </rPr>
      <t>:</t>
    </r>
  </si>
  <si>
    <r>
      <t xml:space="preserve">Kunde / </t>
    </r>
    <r>
      <rPr>
        <i/>
        <sz val="8"/>
        <color theme="1"/>
        <rFont val="Arial"/>
        <family val="2"/>
      </rPr>
      <t>Customer</t>
    </r>
    <r>
      <rPr>
        <sz val="8"/>
        <color theme="1"/>
        <rFont val="Arial"/>
        <family val="2"/>
      </rPr>
      <t>:</t>
    </r>
  </si>
  <si>
    <r>
      <t xml:space="preserve">Standort / </t>
    </r>
    <r>
      <rPr>
        <i/>
        <sz val="8"/>
        <color theme="1"/>
        <rFont val="Arial"/>
        <family val="2"/>
      </rPr>
      <t>Location</t>
    </r>
    <r>
      <rPr>
        <sz val="8"/>
        <color theme="1"/>
        <rFont val="Arial"/>
        <family val="2"/>
      </rPr>
      <t>:</t>
    </r>
  </si>
  <si>
    <r>
      <t xml:space="preserve">Name / </t>
    </r>
    <r>
      <rPr>
        <i/>
        <sz val="8"/>
        <color theme="1"/>
        <rFont val="Arial"/>
        <family val="2"/>
      </rPr>
      <t>Name</t>
    </r>
    <r>
      <rPr>
        <sz val="8"/>
        <color theme="1"/>
        <rFont val="Arial"/>
        <family val="2"/>
      </rPr>
      <t>:</t>
    </r>
  </si>
  <si>
    <r>
      <t>Erweiterte Fehlerbeschreibung /</t>
    </r>
    <r>
      <rPr>
        <sz val="8"/>
        <color theme="1"/>
        <rFont val="Arial"/>
        <family val="2"/>
      </rPr>
      <t xml:space="preserve"> Extended error description:</t>
    </r>
  </si>
  <si>
    <r>
      <t xml:space="preserve">Fehlerart </t>
    </r>
    <r>
      <rPr>
        <i/>
        <sz val="8"/>
        <color theme="1"/>
        <rFont val="Arial"/>
        <family val="2"/>
      </rPr>
      <t>Error type</t>
    </r>
    <r>
      <rPr>
        <sz val="8"/>
        <color theme="1"/>
        <rFont val="Arial"/>
        <family val="2"/>
      </rPr>
      <t>:</t>
    </r>
  </si>
  <si>
    <r>
      <t xml:space="preserve">Wenn ja: / </t>
    </r>
    <r>
      <rPr>
        <i/>
        <sz val="8"/>
        <color theme="1"/>
        <rFont val="Arial"/>
        <family val="2"/>
      </rPr>
      <t>If yes</t>
    </r>
    <r>
      <rPr>
        <sz val="8"/>
        <color theme="1"/>
        <rFont val="Arial"/>
        <family val="2"/>
      </rPr>
      <t>:</t>
    </r>
  </si>
  <si>
    <r>
      <t xml:space="preserve">Fehlerkategorie / </t>
    </r>
    <r>
      <rPr>
        <i/>
        <sz val="8"/>
        <color theme="1"/>
        <rFont val="Arial"/>
        <family val="2"/>
      </rPr>
      <t>Error category</t>
    </r>
    <r>
      <rPr>
        <sz val="8"/>
        <color theme="1"/>
        <rFont val="Arial"/>
        <family val="2"/>
      </rPr>
      <t>:</t>
    </r>
  </si>
  <si>
    <r>
      <t>Betroffene Produktgruppe /</t>
    </r>
    <r>
      <rPr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Affected product group</t>
    </r>
    <r>
      <rPr>
        <sz val="8"/>
        <color theme="1"/>
        <rFont val="Arial"/>
        <family val="2"/>
      </rPr>
      <t>:</t>
    </r>
  </si>
  <si>
    <r>
      <t xml:space="preserve">Concession
</t>
    </r>
    <r>
      <rPr>
        <b/>
        <sz val="11"/>
        <color rgb="FFFF0000"/>
        <rFont val="Arial"/>
        <family val="2"/>
      </rPr>
      <t>According AA3152.00</t>
    </r>
  </si>
  <si>
    <t>Rev. Dwg:</t>
  </si>
  <si>
    <t>Cause Code (acc. OEM procedure):</t>
  </si>
  <si>
    <r>
      <t xml:space="preserve">Revision </t>
    </r>
    <r>
      <rPr>
        <sz val="8"/>
        <color theme="1"/>
        <rFont val="Arial"/>
        <family val="2"/>
      </rPr>
      <t>(ex. 01, 02) of concession</t>
    </r>
    <r>
      <rPr>
        <sz val="10"/>
        <color theme="1"/>
        <rFont val="Arial"/>
        <family val="2"/>
      </rPr>
      <t>:</t>
    </r>
  </si>
  <si>
    <t>Fault Code (acc. OEM procedure):</t>
  </si>
  <si>
    <t>Suffix (acc. OEM procedure):</t>
  </si>
  <si>
    <t>Assy. Serial No.:</t>
  </si>
  <si>
    <t>Klasse</t>
  </si>
  <si>
    <r>
      <t xml:space="preserve">Von wem erkannt? </t>
    </r>
    <r>
      <rPr>
        <sz val="8"/>
        <color theme="1"/>
        <rFont val="Arial"/>
        <family val="2"/>
      </rPr>
      <t>Bzw. BU-MA / Name bei Kundenreklamation</t>
    </r>
  </si>
  <si>
    <r>
      <t xml:space="preserve">Interner Concession Code nach AA3152.00? / </t>
    </r>
    <r>
      <rPr>
        <i/>
        <sz val="8"/>
        <color theme="1"/>
        <rFont val="Arial"/>
        <family val="2"/>
      </rPr>
      <t>Bucher internal case class code accoring AA3152.00?</t>
    </r>
  </si>
  <si>
    <r>
      <t xml:space="preserve">Dokumentation / </t>
    </r>
    <r>
      <rPr>
        <i/>
        <sz val="11"/>
        <color theme="1"/>
        <rFont val="Calibri"/>
        <family val="2"/>
        <scheme val="minor"/>
      </rPr>
      <t>Documentation</t>
    </r>
  </si>
  <si>
    <t>N/A</t>
  </si>
  <si>
    <r>
      <t xml:space="preserve">OSS / </t>
    </r>
    <r>
      <rPr>
        <i/>
        <sz val="10"/>
        <color theme="1"/>
        <rFont val="Arial"/>
        <family val="2"/>
      </rPr>
      <t>OSS</t>
    </r>
  </si>
  <si>
    <t>Berechnung 1B, 1C, 1D, 1E, 2D, 2E, 3E</t>
  </si>
  <si>
    <t>Berechnung 1A, 2B, 2C, 3C, 3D, 4D, 5D, 4E, 5E</t>
  </si>
  <si>
    <t>Risokoindex (Produkt) / Risk index (product)</t>
  </si>
  <si>
    <t>Gemäss AA1120.01 ist ab Stufe Gelb die folgenden Aktionen durchzuführen/ According to AA1120.01, the following actions must be performed from level yellow</t>
  </si>
  <si>
    <t>Keine Info nötig
Berechnung 1D, 1E, 2D, 2E, 3D, 3E, 4E</t>
  </si>
  <si>
    <t>Info nötig
Berechnung 1A, 1B, 1C, 2A, 2B, 2C, 3A, 3B, 3C, 4A, 4B, 4C, 4D, 5A, 5B, 5C, 5D, 5E</t>
  </si>
  <si>
    <t>Medizinprodukt betroffen Ja=1 / Nein =0</t>
  </si>
  <si>
    <t>Kundenreklamation  Ja=1 / Nein =0</t>
  </si>
  <si>
    <t>Berechnung Erfassung Luftfahrt Ja=1 / Nein =0</t>
  </si>
  <si>
    <t>Berechnung Erfassung Medizin Ja=1 / Nein =0</t>
  </si>
  <si>
    <t>Decision Tree needed? Ja/Nein</t>
  </si>
  <si>
    <t>Aufgrund Kundenreklamation in Kombination mit Medzinprodukt</t>
  </si>
  <si>
    <t>Aufgrund Risiko in Kombination mit Medzinprodukt</t>
  </si>
  <si>
    <t>Vakumpresse / Vacuum press</t>
  </si>
  <si>
    <t>Bucher internal case class code according AA3152.00</t>
  </si>
  <si>
    <r>
      <t xml:space="preserve">Teilnehmer </t>
    </r>
    <r>
      <rPr>
        <b/>
        <i/>
        <sz val="8"/>
        <rFont val="Arial"/>
        <family val="2"/>
      </rPr>
      <t>/ Participants</t>
    </r>
    <r>
      <rPr>
        <b/>
        <sz val="10"/>
        <rFont val="Arial"/>
        <family val="2"/>
      </rPr>
      <t>:</t>
    </r>
  </si>
  <si>
    <r>
      <t xml:space="preserve">Datum des Boards </t>
    </r>
    <r>
      <rPr>
        <b/>
        <i/>
        <sz val="8"/>
        <rFont val="Arial"/>
        <family val="2"/>
      </rPr>
      <t>/ Date of Board</t>
    </r>
    <r>
      <rPr>
        <b/>
        <sz val="10"/>
        <rFont val="Arial"/>
        <family val="2"/>
      </rPr>
      <t xml:space="preserve">: </t>
    </r>
  </si>
  <si>
    <r>
      <rPr>
        <sz val="10"/>
        <rFont val="Arial"/>
        <family val="2"/>
      </rPr>
      <t xml:space="preserve">Definitiv betroffene Produkte / </t>
    </r>
    <r>
      <rPr>
        <i/>
        <sz val="8"/>
        <rFont val="Arial"/>
        <family val="2"/>
      </rPr>
      <t>Definitely affected products</t>
    </r>
  </si>
  <si>
    <r>
      <t xml:space="preserve">Eintrittswahr-scheinlichkeit / </t>
    </r>
    <r>
      <rPr>
        <i/>
        <sz val="8"/>
        <color theme="1"/>
        <rFont val="Arial"/>
        <family val="2"/>
      </rPr>
      <t xml:space="preserve">Probability of occurrence: </t>
    </r>
    <r>
      <rPr>
        <sz val="10"/>
        <color theme="1"/>
        <rFont val="Arial"/>
        <family val="2"/>
      </rPr>
      <t>(0-5)</t>
    </r>
  </si>
  <si>
    <r>
      <t>Abkantfehler /</t>
    </r>
    <r>
      <rPr>
        <i/>
        <sz val="10"/>
        <color theme="1"/>
        <rFont val="Arial"/>
        <family val="2"/>
      </rPr>
      <t xml:space="preserve"> Bending failure</t>
    </r>
  </si>
  <si>
    <r>
      <t xml:space="preserve">Ansenkung falsch / </t>
    </r>
    <r>
      <rPr>
        <i/>
        <sz val="10"/>
        <color theme="1"/>
        <rFont val="Arial"/>
        <family val="2"/>
      </rPr>
      <t>Countersink wrong</t>
    </r>
  </si>
  <si>
    <r>
      <t>Diverses /</t>
    </r>
    <r>
      <rPr>
        <i/>
        <sz val="10"/>
        <color theme="1"/>
        <rFont val="Arial"/>
        <family val="2"/>
      </rPr>
      <t xml:space="preserve"> Others</t>
    </r>
  </si>
  <si>
    <r>
      <t>Fräsfehler /</t>
    </r>
    <r>
      <rPr>
        <i/>
        <sz val="10"/>
        <color theme="1"/>
        <rFont val="Arial"/>
        <family val="2"/>
      </rPr>
      <t xml:space="preserve"> Milling fault </t>
    </r>
  </si>
  <si>
    <r>
      <t xml:space="preserve">Scharfkantig / </t>
    </r>
    <r>
      <rPr>
        <i/>
        <sz val="10"/>
        <color theme="1"/>
        <rFont val="Arial"/>
        <family val="2"/>
      </rPr>
      <t>Sharp edges</t>
    </r>
  </si>
  <si>
    <r>
      <t xml:space="preserve">Teil nicht gemäss Zeichnung / </t>
    </r>
    <r>
      <rPr>
        <i/>
        <sz val="10"/>
        <color theme="1"/>
        <rFont val="Arial"/>
        <family val="2"/>
      </rPr>
      <t>Part not acc. DWG</t>
    </r>
  </si>
  <si>
    <r>
      <t xml:space="preserve">Zuschnitts Problem / </t>
    </r>
    <r>
      <rPr>
        <i/>
        <sz val="10"/>
        <color theme="1"/>
        <rFont val="Arial"/>
        <family val="2"/>
      </rPr>
      <t>Pre-cut issue</t>
    </r>
  </si>
  <si>
    <r>
      <t xml:space="preserve">Türeinstellung / </t>
    </r>
    <r>
      <rPr>
        <i/>
        <sz val="10"/>
        <color theme="1"/>
        <rFont val="Arial"/>
        <family val="2"/>
      </rPr>
      <t>Door adjustment</t>
    </r>
  </si>
  <si>
    <r>
      <t>Montagefehler /</t>
    </r>
    <r>
      <rPr>
        <i/>
        <sz val="10"/>
        <color theme="1"/>
        <rFont val="Arial"/>
        <family val="2"/>
      </rPr>
      <t xml:space="preserve"> Assembling failure</t>
    </r>
  </si>
  <si>
    <r>
      <t xml:space="preserve">Etiketten Fehler / </t>
    </r>
    <r>
      <rPr>
        <i/>
        <sz val="10"/>
        <color theme="1"/>
        <rFont val="Arial"/>
        <family val="2"/>
      </rPr>
      <t xml:space="preserve">Placard failure </t>
    </r>
  </si>
  <si>
    <r>
      <t xml:space="preserve">Dichtungsmittel Problem / </t>
    </r>
    <r>
      <rPr>
        <i/>
        <sz val="10"/>
        <color theme="1"/>
        <rFont val="Arial"/>
        <family val="2"/>
      </rPr>
      <t xml:space="preserve">Sealent issue </t>
    </r>
  </si>
  <si>
    <r>
      <t xml:space="preserve">Freigabe durch Board Leader / </t>
    </r>
    <r>
      <rPr>
        <i/>
        <sz val="8"/>
        <color theme="1"/>
        <rFont val="Arial"/>
        <family val="2"/>
      </rPr>
      <t>Released by Board Leader</t>
    </r>
  </si>
  <si>
    <r>
      <rPr>
        <b/>
        <sz val="10"/>
        <color theme="1"/>
        <rFont val="Arial"/>
        <family val="2"/>
      </rPr>
      <t>Freigabe  /</t>
    </r>
    <r>
      <rPr>
        <b/>
        <i/>
        <sz val="10"/>
        <color theme="1"/>
        <rFont val="Arial"/>
        <family val="2"/>
      </rPr>
      <t xml:space="preserve"> </t>
    </r>
    <r>
      <rPr>
        <b/>
        <i/>
        <sz val="8"/>
        <color theme="1"/>
        <rFont val="Arial"/>
        <family val="2"/>
      </rPr>
      <t>Release</t>
    </r>
  </si>
  <si>
    <r>
      <t xml:space="preserve">Name / </t>
    </r>
    <r>
      <rPr>
        <i/>
        <sz val="8"/>
        <color theme="1"/>
        <rFont val="Arial"/>
        <family val="2"/>
      </rPr>
      <t>Name:</t>
    </r>
  </si>
  <si>
    <r>
      <t xml:space="preserve">Datum / </t>
    </r>
    <r>
      <rPr>
        <i/>
        <sz val="8"/>
        <color theme="1"/>
        <rFont val="Arial"/>
        <family val="2"/>
      </rPr>
      <t>Date:</t>
    </r>
  </si>
  <si>
    <r>
      <t xml:space="preserve">Visum / </t>
    </r>
    <r>
      <rPr>
        <i/>
        <sz val="8"/>
        <color theme="1"/>
        <rFont val="Arial"/>
        <family val="2"/>
      </rPr>
      <t>Sign:</t>
    </r>
  </si>
  <si>
    <r>
      <t>Ist ein Decision Tree für Medizinprodukte gemäss AA1120.01 nötig!</t>
    </r>
    <r>
      <rPr>
        <b/>
        <sz val="14"/>
        <rFont val="Arial"/>
        <family val="2"/>
      </rPr>
      <t xml:space="preserve"> </t>
    </r>
    <r>
      <rPr>
        <sz val="8"/>
        <rFont val="Arial"/>
        <family val="2"/>
      </rPr>
      <t xml:space="preserve">Dies ist notwendig, wenn die Einstufung im blauen Rahmen (AA1120.01) ist und es sich um ein Medzinprodukt handelt oder es eine Kundenreklamation mit einem Medizinprodukt ist </t>
    </r>
    <r>
      <rPr>
        <b/>
        <sz val="10"/>
        <rFont val="Arial"/>
        <family val="2"/>
      </rPr>
      <t xml:space="preserve">
 /</t>
    </r>
    <r>
      <rPr>
        <i/>
        <sz val="10"/>
        <rFont val="Arial"/>
        <family val="2"/>
      </rPr>
      <t xml:space="preserve"> </t>
    </r>
    <r>
      <rPr>
        <i/>
        <sz val="8"/>
        <rFont val="Arial"/>
        <family val="2"/>
      </rPr>
      <t xml:space="preserve">Is a decision tree for medical devices according to AA1120.01 necessary! This is necessary if the classification is in the blue frame (AA1120.01) and it is a medical device or it is a customer complaint with a medical device. </t>
    </r>
  </si>
  <si>
    <r>
      <t xml:space="preserve">Funktion Fehlerhaft / </t>
    </r>
    <r>
      <rPr>
        <i/>
        <sz val="11"/>
        <color theme="1"/>
        <rFont val="Calibri"/>
        <family val="2"/>
        <scheme val="minor"/>
      </rPr>
      <t>Function Incorrect</t>
    </r>
  </si>
  <si>
    <t>Information to Chief of Office of Airworthiness / Quality Manager &amp; Safety Manager</t>
  </si>
  <si>
    <r>
      <t xml:space="preserve">Betroffene
Serialnummer / Kommission / </t>
    </r>
    <r>
      <rPr>
        <i/>
        <sz val="8"/>
        <color theme="1"/>
        <rFont val="Arial"/>
        <family val="2"/>
      </rPr>
      <t>Affected Serial No./ Commission</t>
    </r>
    <r>
      <rPr>
        <sz val="10"/>
        <color theme="1"/>
        <rFont val="Arial"/>
        <family val="2"/>
      </rPr>
      <t>:</t>
    </r>
  </si>
  <si>
    <r>
      <t xml:space="preserve">Betroffene Bestellung, Fertigungsauftrag  / </t>
    </r>
    <r>
      <rPr>
        <i/>
        <sz val="8"/>
        <color theme="1"/>
        <rFont val="Arial"/>
        <family val="2"/>
      </rPr>
      <t>Affected order, production order</t>
    </r>
    <r>
      <rPr>
        <sz val="10"/>
        <color theme="1"/>
        <rFont val="Arial"/>
        <family val="2"/>
      </rPr>
      <t>:</t>
    </r>
  </si>
  <si>
    <t>S/N, Commission.:</t>
  </si>
  <si>
    <t>Rail</t>
  </si>
  <si>
    <t>Farbe falsch / Color wrong</t>
  </si>
  <si>
    <t>Schraube lose / Screw loose</t>
  </si>
  <si>
    <t>Schraube falsch / Screw wrong</t>
  </si>
  <si>
    <t>Schraube fehlt / Screw missing</t>
  </si>
  <si>
    <t xml:space="preserve">Niete fehlt / Rivet missing </t>
  </si>
  <si>
    <t xml:space="preserve">Nietverbindung mangelhaft / Rivet connection incorrect </t>
  </si>
  <si>
    <r>
      <t xml:space="preserve">Designfehler / </t>
    </r>
    <r>
      <rPr>
        <i/>
        <sz val="10"/>
        <color indexed="8"/>
        <rFont val="Arial"/>
        <family val="2"/>
      </rPr>
      <t>Design error</t>
    </r>
  </si>
  <si>
    <r>
      <t xml:space="preserve">Diverses / </t>
    </r>
    <r>
      <rPr>
        <i/>
        <sz val="10"/>
        <color indexed="8"/>
        <rFont val="Arial"/>
        <family val="2"/>
      </rPr>
      <t>Others</t>
    </r>
  </si>
  <si>
    <r>
      <t xml:space="preserve">Verfolgbarkeit Änderungen / </t>
    </r>
    <r>
      <rPr>
        <i/>
        <sz val="10"/>
        <color indexed="8"/>
        <rFont val="Arial"/>
        <family val="2"/>
      </rPr>
      <t>Supplier modification traceability</t>
    </r>
  </si>
  <si>
    <t>Safety Action Group</t>
  </si>
  <si>
    <r>
      <t xml:space="preserve">Safety Action Group nötig? / </t>
    </r>
    <r>
      <rPr>
        <i/>
        <sz val="8"/>
        <color theme="1"/>
        <rFont val="Arial"/>
        <family val="2"/>
      </rPr>
      <t>Safety Action Group required?</t>
    </r>
  </si>
  <si>
    <t>Affected order, production order:</t>
  </si>
  <si>
    <r>
      <t xml:space="preserve">Kundenauftrag, MSN / </t>
    </r>
    <r>
      <rPr>
        <i/>
        <sz val="8"/>
        <color theme="1"/>
        <rFont val="Arial"/>
        <family val="2"/>
      </rPr>
      <t>Cust.Order, MSN</t>
    </r>
    <r>
      <rPr>
        <sz val="10"/>
        <color theme="1"/>
        <rFont val="Arial"/>
        <family val="2"/>
      </rPr>
      <t>:</t>
    </r>
  </si>
  <si>
    <t>Cust.Order, MSN:</t>
  </si>
  <si>
    <r>
      <t xml:space="preserve">Einzelfall? Ja/Nein (Wenn Nein, bitte im Feld rechts ergänzen) / </t>
    </r>
    <r>
      <rPr>
        <i/>
        <sz val="8"/>
        <color theme="1"/>
        <rFont val="Arial"/>
        <family val="2"/>
      </rPr>
      <t>Single case? If no, please complete in the field on the right</t>
    </r>
  </si>
  <si>
    <r>
      <t xml:space="preserve">Medizinprodukt betroffen? / </t>
    </r>
    <r>
      <rPr>
        <i/>
        <sz val="8"/>
        <color theme="1"/>
        <rFont val="Arial"/>
        <family val="2"/>
      </rPr>
      <t xml:space="preserve">Medical product affected?
</t>
    </r>
    <r>
      <rPr>
        <sz val="8"/>
        <color theme="1"/>
        <rFont val="Arial"/>
        <family val="2"/>
      </rPr>
      <t xml:space="preserve">ERP oder E019-01-10 / </t>
    </r>
    <r>
      <rPr>
        <i/>
        <sz val="8"/>
        <color theme="1"/>
        <rFont val="Arial"/>
        <family val="2"/>
      </rPr>
      <t xml:space="preserve"> ERP or E019-01-10</t>
    </r>
  </si>
  <si>
    <r>
      <t xml:space="preserve">Datenbank Reklamationsmanagement L3150.03 9s / </t>
    </r>
    <r>
      <rPr>
        <b/>
        <i/>
        <sz val="11"/>
        <color theme="1"/>
        <rFont val="Arial"/>
        <family val="2"/>
      </rPr>
      <t xml:space="preserve">Database Complaint Management L3150.03 9s </t>
    </r>
  </si>
  <si>
    <t>Betroffene Bestellung, Fertigungsauftrag  / Affected order, production order:</t>
  </si>
  <si>
    <t>Betroffene
Serialnummer / Kommission / Affected Serial No./ Commission:</t>
  </si>
  <si>
    <t>Kundenauftrag, MSN / Cust.Order, MSN:</t>
  </si>
  <si>
    <t>Vakuumpresse Temperatur- / Vakuumabweichung / Vacuum press temperature/vacuum deviation</t>
  </si>
  <si>
    <t>Härtezeit nicht eingehalten / Curing time not fulfilled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</si>
</sst>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 * #,##0.00_ ;_ * \-#,##0.00_ ;_ * &quot;-&quot;??_ ;_ @_ "/>
    <numFmt numFmtId="164" formatCode="_ [$€-2]\ * #,##0.00_ ;_ [$€-2]\ * \-#,##0.00_ ;_ [$€-2]\ * &quot;-&quot;??_ "/>
    <numFmt numFmtId="165" formatCode="_ [$€]\ * #,##0.00_ ;_ [$€]\ * \-#,##0.00_ ;_ [$€]\ * &quot;-&quot;??_ ;_ @_ "/>
    <numFmt numFmtId="166" formatCode="_ &quot;SFr.&quot;\ * #,##0.00_ ;_ &quot;SFr.&quot;\ * \-#,##0.00_ ;_ &quot;SFr.&quot;\ * &quot;-&quot;??_ ;_ @_ "/>
    <numFmt numFmtId="167" formatCode="0000"/>
    <numFmt numFmtId="168" formatCode="yyyy"/>
  </numFmts>
  <fonts count="8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7"/>
      <color theme="1"/>
      <name val="Arial"/>
      <family val="2"/>
    </font>
    <font>
      <sz val="7"/>
      <color theme="1"/>
      <name val="Arial"/>
      <family val="2"/>
    </font>
    <font>
      <b/>
      <i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rgb="FF10101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rgb="FF000000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rgb="FF006100"/>
      <name val="Calibri Light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i/>
      <sz val="8"/>
      <color rgb="FF101010"/>
      <name val="Arial"/>
      <family val="2"/>
    </font>
    <font>
      <b/>
      <u/>
      <sz val="11"/>
      <color theme="1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u/>
      <sz val="12"/>
      <color theme="1"/>
      <name val="Arial"/>
      <family val="2"/>
    </font>
    <font>
      <sz val="11"/>
      <color theme="10"/>
      <name val="Calibri"/>
      <family val="2"/>
      <scheme val="minor"/>
    </font>
    <font>
      <i/>
      <sz val="8"/>
      <color indexed="8"/>
      <name val="Arial"/>
      <family val="2"/>
    </font>
    <font>
      <b/>
      <sz val="10"/>
      <color rgb="FFFF0000"/>
      <name val="Arial"/>
      <family val="2"/>
    </font>
    <font>
      <b/>
      <i/>
      <sz val="7"/>
      <color theme="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9"/>
      <color theme="1"/>
      <name val="Arial"/>
      <family val="2"/>
    </font>
    <font>
      <vertAlign val="superscript"/>
      <sz val="10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10"/>
      <color theme="1"/>
      <name val="Arial"/>
      <family val="2"/>
    </font>
    <font>
      <i/>
      <sz val="10"/>
      <color indexed="8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4F4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</borders>
  <cellStyleXfs count="1770">
    <xf numFmtId="0" fontId="0" fillId="0" borderId="0"/>
    <xf numFmtId="0" fontId="15" fillId="0" borderId="0" applyNumberFormat="0" applyFill="0" applyBorder="0" applyAlignment="0" applyProtection="0"/>
    <xf numFmtId="0" fontId="16" fillId="0" borderId="0">
      <alignment vertical="top"/>
    </xf>
    <xf numFmtId="0" fontId="17" fillId="0" borderId="0"/>
    <xf numFmtId="0" fontId="16" fillId="0" borderId="0">
      <alignment vertical="top"/>
    </xf>
    <xf numFmtId="0" fontId="18" fillId="0" borderId="0" applyNumberFormat="0" applyFill="0" applyBorder="0" applyAlignment="0" applyProtection="0"/>
    <xf numFmtId="0" fontId="19" fillId="0" borderId="46" applyNumberFormat="0" applyFill="0" applyAlignment="0" applyProtection="0"/>
    <xf numFmtId="0" fontId="20" fillId="0" borderId="47" applyNumberFormat="0" applyFill="0" applyAlignment="0" applyProtection="0"/>
    <xf numFmtId="0" fontId="21" fillId="0" borderId="48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0" applyNumberFormat="0" applyBorder="0" applyAlignment="0" applyProtection="0"/>
    <xf numFmtId="0" fontId="25" fillId="10" borderId="49" applyNumberFormat="0" applyAlignment="0" applyProtection="0"/>
    <xf numFmtId="0" fontId="26" fillId="11" borderId="50" applyNumberFormat="0" applyAlignment="0" applyProtection="0"/>
    <xf numFmtId="0" fontId="27" fillId="11" borderId="49" applyNumberFormat="0" applyAlignment="0" applyProtection="0"/>
    <xf numFmtId="0" fontId="28" fillId="0" borderId="51" applyNumberFormat="0" applyFill="0" applyAlignment="0" applyProtection="0"/>
    <xf numFmtId="0" fontId="29" fillId="12" borderId="52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54" applyNumberFormat="0" applyFill="0" applyAlignment="0" applyProtection="0"/>
    <xf numFmtId="0" fontId="32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32" fillId="37" borderId="0" applyNumberFormat="0" applyBorder="0" applyAlignment="0" applyProtection="0"/>
    <xf numFmtId="0" fontId="33" fillId="0" borderId="0"/>
    <xf numFmtId="0" fontId="33" fillId="0" borderId="0"/>
    <xf numFmtId="0" fontId="36" fillId="0" borderId="0"/>
    <xf numFmtId="0" fontId="17" fillId="0" borderId="0"/>
    <xf numFmtId="0" fontId="17" fillId="13" borderId="53" applyNumberFormat="0" applyFont="0" applyAlignment="0" applyProtection="0"/>
    <xf numFmtId="0" fontId="17" fillId="0" borderId="0"/>
    <xf numFmtId="0" fontId="17" fillId="13" borderId="53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13" borderId="53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17" fillId="13" borderId="53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8" fillId="43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164" fontId="33" fillId="0" borderId="0" applyFont="0" applyFill="0" applyBorder="0" applyAlignment="0" applyProtection="0"/>
    <xf numFmtId="0" fontId="37" fillId="0" borderId="0"/>
    <xf numFmtId="43" fontId="17" fillId="0" borderId="0" applyFont="0" applyFill="0" applyBorder="0" applyAlignment="0" applyProtection="0"/>
    <xf numFmtId="0" fontId="39" fillId="44" borderId="0" applyNumberFormat="0" applyBorder="0" applyAlignment="0" applyProtection="0"/>
    <xf numFmtId="0" fontId="39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49" borderId="0" applyNumberFormat="0" applyBorder="0" applyAlignment="0" applyProtection="0"/>
    <xf numFmtId="0" fontId="39" fillId="50" borderId="0" applyNumberFormat="0" applyBorder="0" applyAlignment="0" applyProtection="0"/>
    <xf numFmtId="0" fontId="39" fillId="51" borderId="0" applyNumberFormat="0" applyBorder="0" applyAlignment="0" applyProtection="0"/>
    <xf numFmtId="0" fontId="39" fillId="46" borderId="0" applyNumberFormat="0" applyBorder="0" applyAlignment="0" applyProtection="0"/>
    <xf numFmtId="0" fontId="39" fillId="49" borderId="0" applyNumberFormat="0" applyBorder="0" applyAlignment="0" applyProtection="0"/>
    <xf numFmtId="0" fontId="39" fillId="52" borderId="0" applyNumberFormat="0" applyBorder="0" applyAlignment="0" applyProtection="0"/>
    <xf numFmtId="0" fontId="40" fillId="53" borderId="0" applyNumberFormat="0" applyBorder="0" applyAlignment="0" applyProtection="0"/>
    <xf numFmtId="0" fontId="40" fillId="50" borderId="0" applyNumberFormat="0" applyBorder="0" applyAlignment="0" applyProtection="0"/>
    <xf numFmtId="0" fontId="40" fillId="51" borderId="0" applyNumberFormat="0" applyBorder="0" applyAlignment="0" applyProtection="0"/>
    <xf numFmtId="0" fontId="40" fillId="54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17" fillId="13" borderId="53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165" fontId="17" fillId="0" borderId="0"/>
    <xf numFmtId="165" fontId="32" fillId="30" borderId="0" applyNumberFormat="0" applyBorder="0" applyAlignment="0" applyProtection="0"/>
    <xf numFmtId="165" fontId="25" fillId="10" borderId="49" applyNumberFormat="0" applyAlignment="0" applyProtection="0"/>
    <xf numFmtId="165" fontId="32" fillId="18" borderId="0" applyNumberFormat="0" applyBorder="0" applyAlignment="0" applyProtection="0"/>
    <xf numFmtId="165" fontId="26" fillId="11" borderId="50" applyNumberFormat="0" applyAlignment="0" applyProtection="0"/>
    <xf numFmtId="165" fontId="32" fillId="21" borderId="0" applyNumberFormat="0" applyBorder="0" applyAlignment="0" applyProtection="0"/>
    <xf numFmtId="165" fontId="32" fillId="26" borderId="0" applyNumberFormat="0" applyBorder="0" applyAlignment="0" applyProtection="0"/>
    <xf numFmtId="165" fontId="32" fillId="30" borderId="0" applyNumberFormat="0" applyBorder="0" applyAlignment="0" applyProtection="0"/>
    <xf numFmtId="165" fontId="27" fillId="11" borderId="49" applyNumberFormat="0" applyAlignment="0" applyProtection="0"/>
    <xf numFmtId="165" fontId="17" fillId="19" borderId="0" applyNumberFormat="0" applyBorder="0" applyAlignment="0" applyProtection="0"/>
    <xf numFmtId="165" fontId="22" fillId="7" borderId="0" applyNumberFormat="0" applyBorder="0" applyAlignment="0" applyProtection="0"/>
    <xf numFmtId="165" fontId="23" fillId="8" borderId="0" applyNumberFormat="0" applyBorder="0" applyAlignment="0" applyProtection="0"/>
    <xf numFmtId="165" fontId="39" fillId="44" borderId="0" applyNumberFormat="0" applyBorder="0" applyAlignment="0" applyProtection="0"/>
    <xf numFmtId="0" fontId="17" fillId="15" borderId="0" applyNumberFormat="0" applyBorder="0" applyAlignment="0" applyProtection="0"/>
    <xf numFmtId="165" fontId="17" fillId="15" borderId="0" applyNumberFormat="0" applyBorder="0" applyAlignment="0" applyProtection="0"/>
    <xf numFmtId="165" fontId="17" fillId="15" borderId="0" applyNumberFormat="0" applyBorder="0" applyAlignment="0" applyProtection="0"/>
    <xf numFmtId="165" fontId="17" fillId="15" borderId="0" applyNumberFormat="0" applyBorder="0" applyAlignment="0" applyProtection="0"/>
    <xf numFmtId="165" fontId="17" fillId="15" borderId="0" applyNumberFormat="0" applyBorder="0" applyAlignment="0" applyProtection="0"/>
    <xf numFmtId="165" fontId="17" fillId="15" borderId="0" applyNumberFormat="0" applyBorder="0" applyAlignment="0" applyProtection="0"/>
    <xf numFmtId="165" fontId="17" fillId="15" borderId="0" applyNumberFormat="0" applyBorder="0" applyAlignment="0" applyProtection="0"/>
    <xf numFmtId="165" fontId="17" fillId="15" borderId="0" applyNumberFormat="0" applyBorder="0" applyAlignment="0" applyProtection="0"/>
    <xf numFmtId="165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165" fontId="17" fillId="19" borderId="0" applyNumberFormat="0" applyBorder="0" applyAlignment="0" applyProtection="0"/>
    <xf numFmtId="165" fontId="17" fillId="19" borderId="0" applyNumberFormat="0" applyBorder="0" applyAlignment="0" applyProtection="0"/>
    <xf numFmtId="165" fontId="17" fillId="19" borderId="0" applyNumberFormat="0" applyBorder="0" applyAlignment="0" applyProtection="0"/>
    <xf numFmtId="165" fontId="17" fillId="19" borderId="0" applyNumberFormat="0" applyBorder="0" applyAlignment="0" applyProtection="0"/>
    <xf numFmtId="165" fontId="17" fillId="19" borderId="0" applyNumberFormat="0" applyBorder="0" applyAlignment="0" applyProtection="0"/>
    <xf numFmtId="165" fontId="17" fillId="19" borderId="0" applyNumberFormat="0" applyBorder="0" applyAlignment="0" applyProtection="0"/>
    <xf numFmtId="165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165" fontId="17" fillId="23" borderId="0" applyNumberFormat="0" applyBorder="0" applyAlignment="0" applyProtection="0"/>
    <xf numFmtId="165" fontId="17" fillId="23" borderId="0" applyNumberFormat="0" applyBorder="0" applyAlignment="0" applyProtection="0"/>
    <xf numFmtId="165" fontId="17" fillId="23" borderId="0" applyNumberFormat="0" applyBorder="0" applyAlignment="0" applyProtection="0"/>
    <xf numFmtId="165" fontId="17" fillId="23" borderId="0" applyNumberFormat="0" applyBorder="0" applyAlignment="0" applyProtection="0"/>
    <xf numFmtId="165" fontId="17" fillId="23" borderId="0" applyNumberFormat="0" applyBorder="0" applyAlignment="0" applyProtection="0"/>
    <xf numFmtId="165" fontId="17" fillId="23" borderId="0" applyNumberFormat="0" applyBorder="0" applyAlignment="0" applyProtection="0"/>
    <xf numFmtId="165" fontId="17" fillId="23" borderId="0" applyNumberFormat="0" applyBorder="0" applyAlignment="0" applyProtection="0"/>
    <xf numFmtId="165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165" fontId="17" fillId="27" borderId="0" applyNumberFormat="0" applyBorder="0" applyAlignment="0" applyProtection="0"/>
    <xf numFmtId="165" fontId="17" fillId="27" borderId="0" applyNumberFormat="0" applyBorder="0" applyAlignment="0" applyProtection="0"/>
    <xf numFmtId="165" fontId="17" fillId="27" borderId="0" applyNumberFormat="0" applyBorder="0" applyAlignment="0" applyProtection="0"/>
    <xf numFmtId="165" fontId="17" fillId="27" borderId="0" applyNumberFormat="0" applyBorder="0" applyAlignment="0" applyProtection="0"/>
    <xf numFmtId="165" fontId="17" fillId="27" borderId="0" applyNumberFormat="0" applyBorder="0" applyAlignment="0" applyProtection="0"/>
    <xf numFmtId="165" fontId="17" fillId="27" borderId="0" applyNumberFormat="0" applyBorder="0" applyAlignment="0" applyProtection="0"/>
    <xf numFmtId="165" fontId="17" fillId="27" borderId="0" applyNumberFormat="0" applyBorder="0" applyAlignment="0" applyProtection="0"/>
    <xf numFmtId="165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165" fontId="17" fillId="31" borderId="0" applyNumberFormat="0" applyBorder="0" applyAlignment="0" applyProtection="0"/>
    <xf numFmtId="165" fontId="17" fillId="31" borderId="0" applyNumberFormat="0" applyBorder="0" applyAlignment="0" applyProtection="0"/>
    <xf numFmtId="165" fontId="17" fillId="31" borderId="0" applyNumberFormat="0" applyBorder="0" applyAlignment="0" applyProtection="0"/>
    <xf numFmtId="165" fontId="17" fillId="31" borderId="0" applyNumberFormat="0" applyBorder="0" applyAlignment="0" applyProtection="0"/>
    <xf numFmtId="165" fontId="17" fillId="31" borderId="0" applyNumberFormat="0" applyBorder="0" applyAlignment="0" applyProtection="0"/>
    <xf numFmtId="165" fontId="17" fillId="31" borderId="0" applyNumberFormat="0" applyBorder="0" applyAlignment="0" applyProtection="0"/>
    <xf numFmtId="165" fontId="17" fillId="31" borderId="0" applyNumberFormat="0" applyBorder="0" applyAlignment="0" applyProtection="0"/>
    <xf numFmtId="165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5" borderId="0" applyNumberFormat="0" applyBorder="0" applyAlignment="0" applyProtection="0"/>
    <xf numFmtId="165" fontId="17" fillId="35" borderId="0" applyNumberFormat="0" applyBorder="0" applyAlignment="0" applyProtection="0"/>
    <xf numFmtId="165" fontId="17" fillId="35" borderId="0" applyNumberFormat="0" applyBorder="0" applyAlignment="0" applyProtection="0"/>
    <xf numFmtId="165" fontId="17" fillId="35" borderId="0" applyNumberFormat="0" applyBorder="0" applyAlignment="0" applyProtection="0"/>
    <xf numFmtId="165" fontId="17" fillId="35" borderId="0" applyNumberFormat="0" applyBorder="0" applyAlignment="0" applyProtection="0"/>
    <xf numFmtId="165" fontId="17" fillId="35" borderId="0" applyNumberFormat="0" applyBorder="0" applyAlignment="0" applyProtection="0"/>
    <xf numFmtId="165" fontId="17" fillId="35" borderId="0" applyNumberFormat="0" applyBorder="0" applyAlignment="0" applyProtection="0"/>
    <xf numFmtId="165" fontId="17" fillId="35" borderId="0" applyNumberFormat="0" applyBorder="0" applyAlignment="0" applyProtection="0"/>
    <xf numFmtId="165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16" borderId="0" applyNumberFormat="0" applyBorder="0" applyAlignment="0" applyProtection="0"/>
    <xf numFmtId="165" fontId="17" fillId="16" borderId="0" applyNumberFormat="0" applyBorder="0" applyAlignment="0" applyProtection="0"/>
    <xf numFmtId="165" fontId="17" fillId="16" borderId="0" applyNumberFormat="0" applyBorder="0" applyAlignment="0" applyProtection="0"/>
    <xf numFmtId="165" fontId="17" fillId="16" borderId="0" applyNumberFormat="0" applyBorder="0" applyAlignment="0" applyProtection="0"/>
    <xf numFmtId="165" fontId="17" fillId="16" borderId="0" applyNumberFormat="0" applyBorder="0" applyAlignment="0" applyProtection="0"/>
    <xf numFmtId="165" fontId="17" fillId="16" borderId="0" applyNumberFormat="0" applyBorder="0" applyAlignment="0" applyProtection="0"/>
    <xf numFmtId="165" fontId="17" fillId="16" borderId="0" applyNumberFormat="0" applyBorder="0" applyAlignment="0" applyProtection="0"/>
    <xf numFmtId="165" fontId="17" fillId="16" borderId="0" applyNumberFormat="0" applyBorder="0" applyAlignment="0" applyProtection="0"/>
    <xf numFmtId="165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165" fontId="17" fillId="20" borderId="0" applyNumberFormat="0" applyBorder="0" applyAlignment="0" applyProtection="0"/>
    <xf numFmtId="165" fontId="17" fillId="20" borderId="0" applyNumberFormat="0" applyBorder="0" applyAlignment="0" applyProtection="0"/>
    <xf numFmtId="165" fontId="17" fillId="20" borderId="0" applyNumberFormat="0" applyBorder="0" applyAlignment="0" applyProtection="0"/>
    <xf numFmtId="165" fontId="17" fillId="20" borderId="0" applyNumberFormat="0" applyBorder="0" applyAlignment="0" applyProtection="0"/>
    <xf numFmtId="165" fontId="17" fillId="20" borderId="0" applyNumberFormat="0" applyBorder="0" applyAlignment="0" applyProtection="0"/>
    <xf numFmtId="165" fontId="17" fillId="20" borderId="0" applyNumberFormat="0" applyBorder="0" applyAlignment="0" applyProtection="0"/>
    <xf numFmtId="165" fontId="17" fillId="20" borderId="0" applyNumberFormat="0" applyBorder="0" applyAlignment="0" applyProtection="0"/>
    <xf numFmtId="165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165" fontId="17" fillId="24" borderId="0" applyNumberFormat="0" applyBorder="0" applyAlignment="0" applyProtection="0"/>
    <xf numFmtId="165" fontId="17" fillId="24" borderId="0" applyNumberFormat="0" applyBorder="0" applyAlignment="0" applyProtection="0"/>
    <xf numFmtId="165" fontId="17" fillId="24" borderId="0" applyNumberFormat="0" applyBorder="0" applyAlignment="0" applyProtection="0"/>
    <xf numFmtId="165" fontId="17" fillId="24" borderId="0" applyNumberFormat="0" applyBorder="0" applyAlignment="0" applyProtection="0"/>
    <xf numFmtId="165" fontId="17" fillId="24" borderId="0" applyNumberFormat="0" applyBorder="0" applyAlignment="0" applyProtection="0"/>
    <xf numFmtId="165" fontId="17" fillId="24" borderId="0" applyNumberFormat="0" applyBorder="0" applyAlignment="0" applyProtection="0"/>
    <xf numFmtId="165" fontId="17" fillId="24" borderId="0" applyNumberFormat="0" applyBorder="0" applyAlignment="0" applyProtection="0"/>
    <xf numFmtId="165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165" fontId="17" fillId="28" borderId="0" applyNumberFormat="0" applyBorder="0" applyAlignment="0" applyProtection="0"/>
    <xf numFmtId="165" fontId="17" fillId="28" borderId="0" applyNumberFormat="0" applyBorder="0" applyAlignment="0" applyProtection="0"/>
    <xf numFmtId="165" fontId="17" fillId="28" borderId="0" applyNumberFormat="0" applyBorder="0" applyAlignment="0" applyProtection="0"/>
    <xf numFmtId="165" fontId="17" fillId="28" borderId="0" applyNumberFormat="0" applyBorder="0" applyAlignment="0" applyProtection="0"/>
    <xf numFmtId="165" fontId="17" fillId="28" borderId="0" applyNumberFormat="0" applyBorder="0" applyAlignment="0" applyProtection="0"/>
    <xf numFmtId="165" fontId="17" fillId="28" borderId="0" applyNumberFormat="0" applyBorder="0" applyAlignment="0" applyProtection="0"/>
    <xf numFmtId="165" fontId="17" fillId="28" borderId="0" applyNumberFormat="0" applyBorder="0" applyAlignment="0" applyProtection="0"/>
    <xf numFmtId="165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165" fontId="17" fillId="32" borderId="0" applyNumberFormat="0" applyBorder="0" applyAlignment="0" applyProtection="0"/>
    <xf numFmtId="165" fontId="17" fillId="32" borderId="0" applyNumberFormat="0" applyBorder="0" applyAlignment="0" applyProtection="0"/>
    <xf numFmtId="165" fontId="17" fillId="32" borderId="0" applyNumberFormat="0" applyBorder="0" applyAlignment="0" applyProtection="0"/>
    <xf numFmtId="165" fontId="17" fillId="32" borderId="0" applyNumberFormat="0" applyBorder="0" applyAlignment="0" applyProtection="0"/>
    <xf numFmtId="165" fontId="17" fillId="32" borderId="0" applyNumberFormat="0" applyBorder="0" applyAlignment="0" applyProtection="0"/>
    <xf numFmtId="165" fontId="17" fillId="32" borderId="0" applyNumberFormat="0" applyBorder="0" applyAlignment="0" applyProtection="0"/>
    <xf numFmtId="165" fontId="17" fillId="32" borderId="0" applyNumberFormat="0" applyBorder="0" applyAlignment="0" applyProtection="0"/>
    <xf numFmtId="165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6" borderId="0" applyNumberFormat="0" applyBorder="0" applyAlignment="0" applyProtection="0"/>
    <xf numFmtId="165" fontId="17" fillId="36" borderId="0" applyNumberFormat="0" applyBorder="0" applyAlignment="0" applyProtection="0"/>
    <xf numFmtId="165" fontId="17" fillId="36" borderId="0" applyNumberFormat="0" applyBorder="0" applyAlignment="0" applyProtection="0"/>
    <xf numFmtId="165" fontId="17" fillId="36" borderId="0" applyNumberFormat="0" applyBorder="0" applyAlignment="0" applyProtection="0"/>
    <xf numFmtId="165" fontId="17" fillId="36" borderId="0" applyNumberFormat="0" applyBorder="0" applyAlignment="0" applyProtection="0"/>
    <xf numFmtId="165" fontId="17" fillId="36" borderId="0" applyNumberFormat="0" applyBorder="0" applyAlignment="0" applyProtection="0"/>
    <xf numFmtId="165" fontId="17" fillId="36" borderId="0" applyNumberFormat="0" applyBorder="0" applyAlignment="0" applyProtection="0"/>
    <xf numFmtId="165" fontId="17" fillId="36" borderId="0" applyNumberFormat="0" applyBorder="0" applyAlignment="0" applyProtection="0"/>
    <xf numFmtId="165" fontId="17" fillId="36" borderId="0" applyNumberFormat="0" applyBorder="0" applyAlignment="0" applyProtection="0"/>
    <xf numFmtId="0" fontId="17" fillId="36" borderId="0" applyNumberFormat="0" applyBorder="0" applyAlignment="0" applyProtection="0"/>
    <xf numFmtId="165" fontId="40" fillId="53" borderId="0" applyNumberFormat="0" applyBorder="0" applyAlignment="0" applyProtection="0"/>
    <xf numFmtId="165" fontId="32" fillId="17" borderId="0" applyNumberFormat="0" applyBorder="0" applyAlignment="0" applyProtection="0"/>
    <xf numFmtId="165" fontId="32" fillId="17" borderId="0" applyNumberFormat="0" applyBorder="0" applyAlignment="0" applyProtection="0"/>
    <xf numFmtId="0" fontId="32" fillId="17" borderId="0" applyNumberFormat="0" applyBorder="0" applyAlignment="0" applyProtection="0"/>
    <xf numFmtId="165" fontId="32" fillId="21" borderId="0" applyNumberFormat="0" applyBorder="0" applyAlignment="0" applyProtection="0"/>
    <xf numFmtId="0" fontId="32" fillId="21" borderId="0" applyNumberFormat="0" applyBorder="0" applyAlignment="0" applyProtection="0"/>
    <xf numFmtId="165" fontId="40" fillId="51" borderId="0" applyNumberFormat="0" applyBorder="0" applyAlignment="0" applyProtection="0"/>
    <xf numFmtId="165" fontId="32" fillId="25" borderId="0" applyNumberFormat="0" applyBorder="0" applyAlignment="0" applyProtection="0"/>
    <xf numFmtId="0" fontId="32" fillId="25" borderId="0" applyNumberFormat="0" applyBorder="0" applyAlignment="0" applyProtection="0"/>
    <xf numFmtId="165" fontId="40" fillId="54" borderId="0" applyNumberFormat="0" applyBorder="0" applyAlignment="0" applyProtection="0"/>
    <xf numFmtId="165" fontId="32" fillId="29" borderId="0" applyNumberFormat="0" applyBorder="0" applyAlignment="0" applyProtection="0"/>
    <xf numFmtId="0" fontId="32" fillId="29" borderId="0" applyNumberFormat="0" applyBorder="0" applyAlignment="0" applyProtection="0"/>
    <xf numFmtId="165" fontId="40" fillId="55" borderId="0" applyNumberFormat="0" applyBorder="0" applyAlignment="0" applyProtection="0"/>
    <xf numFmtId="165" fontId="32" fillId="33" borderId="0" applyNumberFormat="0" applyBorder="0" applyAlignment="0" applyProtection="0"/>
    <xf numFmtId="0" fontId="32" fillId="33" borderId="0" applyNumberFormat="0" applyBorder="0" applyAlignment="0" applyProtection="0"/>
    <xf numFmtId="165" fontId="40" fillId="56" borderId="0" applyNumberFormat="0" applyBorder="0" applyAlignment="0" applyProtection="0"/>
    <xf numFmtId="165" fontId="32" fillId="37" borderId="0" applyNumberFormat="0" applyBorder="0" applyAlignment="0" applyProtection="0"/>
    <xf numFmtId="0" fontId="32" fillId="37" borderId="0" applyNumberFormat="0" applyBorder="0" applyAlignment="0" applyProtection="0"/>
    <xf numFmtId="165" fontId="40" fillId="57" borderId="0" applyNumberFormat="0" applyBorder="0" applyAlignment="0" applyProtection="0"/>
    <xf numFmtId="165" fontId="32" fillId="14" borderId="0" applyNumberFormat="0" applyBorder="0" applyAlignment="0" applyProtection="0"/>
    <xf numFmtId="165" fontId="32" fillId="14" borderId="0" applyNumberFormat="0" applyBorder="0" applyAlignment="0" applyProtection="0"/>
    <xf numFmtId="0" fontId="32" fillId="14" borderId="0" applyNumberFormat="0" applyBorder="0" applyAlignment="0" applyProtection="0"/>
    <xf numFmtId="165" fontId="32" fillId="18" borderId="0" applyNumberFormat="0" applyBorder="0" applyAlignment="0" applyProtection="0"/>
    <xf numFmtId="0" fontId="32" fillId="18" borderId="0" applyNumberFormat="0" applyBorder="0" applyAlignment="0" applyProtection="0"/>
    <xf numFmtId="165" fontId="40" fillId="58" borderId="0" applyNumberFormat="0" applyBorder="0" applyAlignment="0" applyProtection="0"/>
    <xf numFmtId="165" fontId="32" fillId="22" borderId="0" applyNumberFormat="0" applyBorder="0" applyAlignment="0" applyProtection="0"/>
    <xf numFmtId="165" fontId="32" fillId="22" borderId="0" applyNumberFormat="0" applyBorder="0" applyAlignment="0" applyProtection="0"/>
    <xf numFmtId="0" fontId="32" fillId="22" borderId="0" applyNumberFormat="0" applyBorder="0" applyAlignment="0" applyProtection="0"/>
    <xf numFmtId="165" fontId="40" fillId="54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165" fontId="40" fillId="59" borderId="0" applyNumberFormat="0" applyBorder="0" applyAlignment="0" applyProtection="0"/>
    <xf numFmtId="165" fontId="32" fillId="34" borderId="0" applyNumberFormat="0" applyBorder="0" applyAlignment="0" applyProtection="0"/>
    <xf numFmtId="0" fontId="32" fillId="34" borderId="0" applyNumberFormat="0" applyBorder="0" applyAlignment="0" applyProtection="0"/>
    <xf numFmtId="165" fontId="26" fillId="11" borderId="50" applyNumberFormat="0" applyAlignment="0" applyProtection="0"/>
    <xf numFmtId="0" fontId="26" fillId="11" borderId="50" applyNumberFormat="0" applyAlignment="0" applyProtection="0"/>
    <xf numFmtId="165" fontId="42" fillId="60" borderId="56" applyNumberFormat="0" applyAlignment="0" applyProtection="0"/>
    <xf numFmtId="165" fontId="27" fillId="11" borderId="49" applyNumberFormat="0" applyAlignment="0" applyProtection="0"/>
    <xf numFmtId="0" fontId="27" fillId="11" borderId="49" applyNumberFormat="0" applyAlignment="0" applyProtection="0"/>
    <xf numFmtId="165" fontId="43" fillId="48" borderId="56" applyNumberFormat="0" applyAlignment="0" applyProtection="0"/>
    <xf numFmtId="165" fontId="25" fillId="10" borderId="49" applyNumberFormat="0" applyAlignment="0" applyProtection="0"/>
    <xf numFmtId="0" fontId="25" fillId="10" borderId="49" applyNumberFormat="0" applyAlignment="0" applyProtection="0"/>
    <xf numFmtId="165" fontId="44" fillId="0" borderId="57" applyNumberFormat="0" applyFill="0" applyAlignment="0" applyProtection="0"/>
    <xf numFmtId="165" fontId="5" fillId="0" borderId="54" applyNumberFormat="0" applyFill="0" applyAlignment="0" applyProtection="0"/>
    <xf numFmtId="0" fontId="5" fillId="0" borderId="54" applyNumberFormat="0" applyFill="0" applyAlignment="0" applyProtection="0"/>
    <xf numFmtId="165" fontId="45" fillId="0" borderId="0" applyNumberFormat="0" applyFill="0" applyBorder="0" applyAlignment="0" applyProtection="0"/>
    <xf numFmtId="165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46" fillId="7" borderId="0" applyNumberFormat="0" applyBorder="0" applyAlignment="0" applyProtection="0"/>
    <xf numFmtId="165" fontId="22" fillId="7" borderId="0" applyNumberFormat="0" applyBorder="0" applyAlignment="0" applyProtection="0"/>
    <xf numFmtId="165" fontId="46" fillId="7" borderId="0" applyNumberFormat="0" applyBorder="0" applyAlignment="0" applyProtection="0"/>
    <xf numFmtId="165" fontId="46" fillId="7" borderId="0" applyNumberFormat="0" applyBorder="0" applyAlignment="0" applyProtection="0"/>
    <xf numFmtId="165" fontId="46" fillId="7" borderId="0" applyNumberFormat="0" applyBorder="0" applyAlignment="0" applyProtection="0"/>
    <xf numFmtId="0" fontId="22" fillId="7" borderId="0" applyNumberFormat="0" applyBorder="0" applyAlignment="0" applyProtection="0"/>
    <xf numFmtId="165" fontId="47" fillId="0" borderId="0" applyNumberFormat="0" applyFill="0" applyBorder="0" applyAlignment="0" applyProtection="0">
      <alignment vertical="top"/>
      <protection locked="0"/>
    </xf>
    <xf numFmtId="165" fontId="48" fillId="0" borderId="0" applyNumberFormat="0" applyFill="0" applyBorder="0" applyAlignment="0" applyProtection="0">
      <alignment vertical="top"/>
      <protection locked="0"/>
    </xf>
    <xf numFmtId="165" fontId="48" fillId="0" borderId="0" applyNumberFormat="0" applyFill="0" applyBorder="0" applyAlignment="0" applyProtection="0">
      <alignment vertical="top"/>
      <protection locked="0"/>
    </xf>
    <xf numFmtId="165" fontId="48" fillId="0" borderId="0" applyNumberFormat="0" applyFill="0" applyBorder="0" applyAlignment="0" applyProtection="0">
      <alignment vertical="top"/>
      <protection locked="0"/>
    </xf>
    <xf numFmtId="165" fontId="15" fillId="0" borderId="0" applyNumberFormat="0" applyFill="0" applyBorder="0" applyAlignment="0" applyProtection="0"/>
    <xf numFmtId="165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5" fontId="50" fillId="61" borderId="0" applyNumberFormat="0" applyBorder="0" applyAlignment="0" applyProtection="0"/>
    <xf numFmtId="165" fontId="24" fillId="9" borderId="0" applyNumberFormat="0" applyBorder="0" applyAlignment="0" applyProtection="0"/>
    <xf numFmtId="165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7" fillId="13" borderId="53" applyNumberFormat="0" applyFont="0" applyAlignment="0" applyProtection="0"/>
    <xf numFmtId="0" fontId="17" fillId="13" borderId="53" applyNumberFormat="0" applyFont="0" applyAlignment="0" applyProtection="0"/>
    <xf numFmtId="165" fontId="39" fillId="13" borderId="53" applyNumberFormat="0" applyFont="0" applyAlignment="0" applyProtection="0"/>
    <xf numFmtId="165" fontId="39" fillId="13" borderId="53" applyNumberFormat="0" applyFont="0" applyAlignment="0" applyProtection="0"/>
    <xf numFmtId="165" fontId="39" fillId="13" borderId="53" applyNumberFormat="0" applyFont="0" applyAlignment="0" applyProtection="0"/>
    <xf numFmtId="165" fontId="39" fillId="13" borderId="53" applyNumberFormat="0" applyFont="0" applyAlignment="0" applyProtection="0"/>
    <xf numFmtId="165" fontId="39" fillId="13" borderId="53" applyNumberFormat="0" applyFont="0" applyAlignment="0" applyProtection="0"/>
    <xf numFmtId="165" fontId="39" fillId="13" borderId="53" applyNumberFormat="0" applyFont="0" applyAlignment="0" applyProtection="0"/>
    <xf numFmtId="165" fontId="39" fillId="13" borderId="53" applyNumberFormat="0" applyFont="0" applyAlignment="0" applyProtection="0"/>
    <xf numFmtId="165" fontId="39" fillId="13" borderId="53" applyNumberFormat="0" applyFont="0" applyAlignment="0" applyProtection="0"/>
    <xf numFmtId="165" fontId="39" fillId="13" borderId="53" applyNumberFormat="0" applyFont="0" applyAlignment="0" applyProtection="0"/>
    <xf numFmtId="165" fontId="39" fillId="13" borderId="53" applyNumberFormat="0" applyFont="0" applyAlignment="0" applyProtection="0"/>
    <xf numFmtId="165" fontId="39" fillId="13" borderId="53" applyNumberFormat="0" applyFont="0" applyAlignment="0" applyProtection="0"/>
    <xf numFmtId="165" fontId="39" fillId="13" borderId="53" applyNumberFormat="0" applyFont="0" applyAlignment="0" applyProtection="0"/>
    <xf numFmtId="165" fontId="39" fillId="13" borderId="53" applyNumberFormat="0" applyFont="0" applyAlignment="0" applyProtection="0"/>
    <xf numFmtId="165" fontId="39" fillId="13" borderId="53" applyNumberFormat="0" applyFont="0" applyAlignment="0" applyProtection="0"/>
    <xf numFmtId="165" fontId="39" fillId="13" borderId="53" applyNumberFormat="0" applyFont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8" fillId="43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36" fillId="0" borderId="0"/>
    <xf numFmtId="0" fontId="17" fillId="0" borderId="0"/>
    <xf numFmtId="0" fontId="17" fillId="0" borderId="0"/>
    <xf numFmtId="165" fontId="33" fillId="0" borderId="0"/>
    <xf numFmtId="165" fontId="33" fillId="0" borderId="0"/>
    <xf numFmtId="165" fontId="33" fillId="0" borderId="0"/>
    <xf numFmtId="165" fontId="33" fillId="0" borderId="0"/>
    <xf numFmtId="165" fontId="33" fillId="0" borderId="0"/>
    <xf numFmtId="165" fontId="33" fillId="0" borderId="0"/>
    <xf numFmtId="0" fontId="33" fillId="0" borderId="0"/>
    <xf numFmtId="165" fontId="33" fillId="0" borderId="0"/>
    <xf numFmtId="165" fontId="33" fillId="0" borderId="0"/>
    <xf numFmtId="165" fontId="33" fillId="0" borderId="0"/>
    <xf numFmtId="165" fontId="33" fillId="0" borderId="0"/>
    <xf numFmtId="165" fontId="33" fillId="0" borderId="0"/>
    <xf numFmtId="165" fontId="33" fillId="0" borderId="0"/>
    <xf numFmtId="165" fontId="33" fillId="0" borderId="0"/>
    <xf numFmtId="165" fontId="33" fillId="0" borderId="0"/>
    <xf numFmtId="165" fontId="33" fillId="0" borderId="0"/>
    <xf numFmtId="0" fontId="33" fillId="0" borderId="0"/>
    <xf numFmtId="0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0" fontId="33" fillId="0" borderId="0"/>
    <xf numFmtId="165" fontId="33" fillId="0" borderId="0"/>
    <xf numFmtId="165" fontId="33" fillId="0" borderId="0"/>
    <xf numFmtId="165" fontId="33" fillId="0" borderId="0"/>
    <xf numFmtId="165" fontId="33" fillId="0" borderId="0"/>
    <xf numFmtId="165" fontId="33" fillId="0" borderId="0"/>
    <xf numFmtId="165" fontId="33" fillId="0" borderId="0"/>
    <xf numFmtId="165" fontId="33" fillId="0" borderId="0"/>
    <xf numFmtId="0" fontId="33" fillId="0" borderId="0"/>
    <xf numFmtId="165" fontId="33" fillId="0" borderId="0"/>
    <xf numFmtId="165" fontId="33" fillId="0" borderId="0"/>
    <xf numFmtId="165" fontId="33" fillId="0" borderId="0"/>
    <xf numFmtId="165" fontId="33" fillId="0" borderId="0"/>
    <xf numFmtId="165" fontId="33" fillId="0" borderId="0"/>
    <xf numFmtId="165" fontId="33" fillId="0" borderId="0"/>
    <xf numFmtId="0" fontId="33" fillId="0" borderId="0"/>
    <xf numFmtId="165" fontId="33" fillId="0" borderId="0"/>
    <xf numFmtId="0" fontId="3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0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33" fillId="0" borderId="0"/>
    <xf numFmtId="165" fontId="33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33" fillId="0" borderId="0"/>
    <xf numFmtId="165" fontId="33" fillId="0" borderId="0"/>
    <xf numFmtId="165" fontId="51" fillId="0" borderId="58" applyNumberFormat="0" applyFill="0" applyAlignment="0" applyProtection="0"/>
    <xf numFmtId="165" fontId="19" fillId="0" borderId="46" applyNumberFormat="0" applyFill="0" applyAlignment="0" applyProtection="0"/>
    <xf numFmtId="0" fontId="19" fillId="0" borderId="46" applyNumberFormat="0" applyFill="0" applyAlignment="0" applyProtection="0"/>
    <xf numFmtId="165" fontId="52" fillId="0" borderId="59" applyNumberFormat="0" applyFill="0" applyAlignment="0" applyProtection="0"/>
    <xf numFmtId="165" fontId="20" fillId="0" borderId="47" applyNumberFormat="0" applyFill="0" applyAlignment="0" applyProtection="0"/>
    <xf numFmtId="0" fontId="20" fillId="0" borderId="47" applyNumberFormat="0" applyFill="0" applyAlignment="0" applyProtection="0"/>
    <xf numFmtId="165" fontId="53" fillId="0" borderId="60" applyNumberFormat="0" applyFill="0" applyAlignment="0" applyProtection="0"/>
    <xf numFmtId="165" fontId="21" fillId="0" borderId="48" applyNumberFormat="0" applyFill="0" applyAlignment="0" applyProtection="0"/>
    <xf numFmtId="0" fontId="21" fillId="0" borderId="48" applyNumberFormat="0" applyFill="0" applyAlignment="0" applyProtection="0"/>
    <xf numFmtId="165" fontId="53" fillId="0" borderId="0" applyNumberFormat="0" applyFill="0" applyBorder="0" applyAlignment="0" applyProtection="0"/>
    <xf numFmtId="165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5" fontId="54" fillId="0" borderId="0" applyNumberFormat="0" applyFill="0" applyBorder="0" applyAlignment="0" applyProtection="0"/>
    <xf numFmtId="165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5" fontId="55" fillId="0" borderId="61" applyNumberFormat="0" applyFill="0" applyAlignment="0" applyProtection="0"/>
    <xf numFmtId="165" fontId="28" fillId="0" borderId="51" applyNumberFormat="0" applyFill="0" applyAlignment="0" applyProtection="0"/>
    <xf numFmtId="0" fontId="28" fillId="0" borderId="51" applyNumberFormat="0" applyFill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56" fillId="0" borderId="0" applyNumberFormat="0" applyFill="0" applyBorder="0" applyAlignment="0" applyProtection="0"/>
    <xf numFmtId="165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5" fontId="57" fillId="62" borderId="62" applyNumberFormat="0" applyAlignment="0" applyProtection="0"/>
    <xf numFmtId="165" fontId="29" fillId="12" borderId="52" applyNumberFormat="0" applyAlignment="0" applyProtection="0"/>
    <xf numFmtId="0" fontId="29" fillId="12" borderId="52" applyNumberFormat="0" applyAlignment="0" applyProtection="0"/>
    <xf numFmtId="0" fontId="41" fillId="0" borderId="0" applyNumberFormat="0" applyBorder="0" applyAlignment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56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2" fillId="0" borderId="0" xfId="0" applyFont="1" applyAlignment="1">
      <alignment horizontal="center" vertical="center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textRotation="90"/>
    </xf>
    <xf numFmtId="0" fontId="33" fillId="0" borderId="0" xfId="0" applyFont="1"/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3" fillId="0" borderId="11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" fillId="0" borderId="0" xfId="0" applyFont="1" applyAlignment="1">
      <alignment textRotation="90"/>
    </xf>
    <xf numFmtId="1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16" xfId="0" applyNumberFormat="1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left" vertical="center"/>
    </xf>
    <xf numFmtId="0" fontId="35" fillId="6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63" borderId="6" xfId="0" applyFont="1" applyFill="1" applyBorder="1" applyAlignment="1">
      <alignment horizontal="center" vertical="center" wrapText="1"/>
    </xf>
    <xf numFmtId="49" fontId="2" fillId="63" borderId="6" xfId="0" applyNumberFormat="1" applyFont="1" applyFill="1" applyBorder="1" applyAlignment="1">
      <alignment horizontal="center" vertical="center" wrapText="1"/>
    </xf>
    <xf numFmtId="0" fontId="2" fillId="6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14" fontId="2" fillId="3" borderId="6" xfId="0" applyNumberFormat="1" applyFont="1" applyFill="1" applyBorder="1" applyAlignment="1">
      <alignment horizontal="left" vertical="center" wrapText="1"/>
    </xf>
    <xf numFmtId="0" fontId="1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2" fillId="3" borderId="1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/>
    </xf>
    <xf numFmtId="0" fontId="2" fillId="3" borderId="0" xfId="0" applyFont="1" applyFill="1" applyAlignment="1">
      <alignment vertical="center" wrapText="1"/>
    </xf>
    <xf numFmtId="0" fontId="7" fillId="3" borderId="0" xfId="0" quotePrefix="1" applyFont="1" applyFill="1" applyAlignment="1">
      <alignment vertical="center"/>
    </xf>
    <xf numFmtId="0" fontId="34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left" vertical="center" wrapText="1"/>
    </xf>
    <xf numFmtId="0" fontId="3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16" xfId="0" applyFont="1" applyFill="1" applyBorder="1" applyAlignment="1">
      <alignment vertical="center" wrapText="1"/>
    </xf>
    <xf numFmtId="0" fontId="2" fillId="63" borderId="15" xfId="0" applyFont="1" applyFill="1" applyBorder="1" applyAlignment="1">
      <alignment horizontal="center"/>
    </xf>
    <xf numFmtId="0" fontId="65" fillId="0" borderId="0" xfId="1" applyFont="1" applyFill="1" applyBorder="1" applyAlignment="1">
      <alignment vertical="center" wrapText="1"/>
    </xf>
    <xf numFmtId="0" fontId="2" fillId="0" borderId="0" xfId="0" quotePrefix="1" applyFont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top" wrapText="1"/>
    </xf>
    <xf numFmtId="0" fontId="2" fillId="0" borderId="18" xfId="0" applyFont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0" xfId="0" applyFont="1" applyFill="1"/>
    <xf numFmtId="0" fontId="2" fillId="0" borderId="0" xfId="0" quotePrefix="1" applyFont="1"/>
    <xf numFmtId="0" fontId="2" fillId="4" borderId="7" xfId="0" applyFont="1" applyFill="1" applyBorder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horizontal="center" vertical="center" textRotation="90" wrapText="1"/>
    </xf>
    <xf numFmtId="0" fontId="2" fillId="4" borderId="15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left" vertical="center"/>
    </xf>
    <xf numFmtId="0" fontId="2" fillId="4" borderId="1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textRotation="90"/>
    </xf>
    <xf numFmtId="0" fontId="2" fillId="4" borderId="1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14" fontId="2" fillId="3" borderId="13" xfId="0" applyNumberFormat="1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/>
    </xf>
    <xf numFmtId="0" fontId="4" fillId="0" borderId="17" xfId="0" applyFont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6" xfId="0" applyFont="1" applyFill="1" applyBorder="1"/>
    <xf numFmtId="0" fontId="69" fillId="0" borderId="0" xfId="0" applyFont="1"/>
    <xf numFmtId="49" fontId="2" fillId="0" borderId="104" xfId="0" applyNumberFormat="1" applyFont="1" applyBorder="1" applyAlignment="1" applyProtection="1">
      <alignment horizontal="center" vertical="center" wrapText="1"/>
      <protection locked="0"/>
    </xf>
    <xf numFmtId="14" fontId="2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protection locked="0"/>
    </xf>
    <xf numFmtId="0" fontId="3" fillId="3" borderId="0" xfId="0" applyFont="1" applyFill="1" applyAlignment="1">
      <alignment horizontal="center" vertical="center" textRotation="90" wrapText="1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7" fillId="3" borderId="0" xfId="0" quotePrefix="1" applyFont="1" applyFill="1" applyAlignment="1">
      <alignment vertical="center" wrapText="1"/>
    </xf>
    <xf numFmtId="0" fontId="15" fillId="3" borderId="0" xfId="1" applyFill="1" applyAlignment="1">
      <alignment horizontal="left"/>
    </xf>
    <xf numFmtId="0" fontId="3" fillId="3" borderId="0" xfId="0" applyFont="1" applyFill="1" applyAlignment="1">
      <alignment textRotation="90"/>
    </xf>
    <xf numFmtId="0" fontId="3" fillId="3" borderId="0" xfId="0" applyFont="1" applyFill="1" applyAlignment="1">
      <alignment horizontal="center" vertical="center" textRotation="90"/>
    </xf>
    <xf numFmtId="0" fontId="1" fillId="3" borderId="0" xfId="0" applyFont="1" applyFill="1" applyAlignment="1">
      <alignment vertical="center"/>
    </xf>
    <xf numFmtId="0" fontId="3" fillId="3" borderId="13" xfId="0" applyFont="1" applyFill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2" fillId="63" borderId="17" xfId="0" applyFont="1" applyFill="1" applyBorder="1" applyAlignment="1">
      <alignment vertical="center" wrapText="1"/>
    </xf>
    <xf numFmtId="0" fontId="2" fillId="0" borderId="13" xfId="0" applyFont="1" applyBorder="1"/>
    <xf numFmtId="0" fontId="1" fillId="0" borderId="6" xfId="0" applyFont="1" applyBorder="1"/>
    <xf numFmtId="0" fontId="1" fillId="0" borderId="6" xfId="0" applyFont="1" applyBorder="1" applyAlignment="1">
      <alignment wrapText="1"/>
    </xf>
    <xf numFmtId="0" fontId="1" fillId="38" borderId="6" xfId="0" applyFont="1" applyFill="1" applyBorder="1" applyAlignment="1">
      <alignment wrapText="1"/>
    </xf>
    <xf numFmtId="0" fontId="1" fillId="66" borderId="6" xfId="0" applyFont="1" applyFill="1" applyBorder="1" applyAlignment="1">
      <alignment wrapText="1"/>
    </xf>
    <xf numFmtId="0" fontId="1" fillId="70" borderId="6" xfId="0" applyFont="1" applyFill="1" applyBorder="1" applyAlignment="1">
      <alignment wrapText="1"/>
    </xf>
    <xf numFmtId="0" fontId="1" fillId="0" borderId="17" xfId="0" applyFont="1" applyBorder="1"/>
    <xf numFmtId="0" fontId="1" fillId="0" borderId="12" xfId="0" applyFont="1" applyBorder="1"/>
    <xf numFmtId="0" fontId="1" fillId="0" borderId="104" xfId="0" applyFont="1" applyBorder="1"/>
    <xf numFmtId="0" fontId="1" fillId="0" borderId="15" xfId="0" applyFont="1" applyBorder="1" applyAlignment="1">
      <alignment wrapText="1"/>
    </xf>
    <xf numFmtId="0" fontId="2" fillId="0" borderId="23" xfId="0" applyFont="1" applyBorder="1" applyAlignment="1">
      <alignment horizontal="left" vertical="center"/>
    </xf>
    <xf numFmtId="0" fontId="2" fillId="4" borderId="22" xfId="0" applyFont="1" applyFill="1" applyBorder="1" applyAlignment="1" applyProtection="1">
      <alignment horizontal="left" vertical="center" wrapText="1"/>
      <protection locked="0"/>
    </xf>
    <xf numFmtId="0" fontId="71" fillId="0" borderId="0" xfId="0" applyFont="1"/>
    <xf numFmtId="0" fontId="2" fillId="0" borderId="33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19" xfId="0" applyFont="1" applyBorder="1" applyAlignment="1">
      <alignment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167" fontId="2" fillId="0" borderId="22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0" fontId="2" fillId="71" borderId="0" xfId="0" applyFont="1" applyFill="1"/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45" xfId="0" applyFont="1" applyBorder="1"/>
    <xf numFmtId="0" fontId="2" fillId="0" borderId="26" xfId="0" applyFont="1" applyBorder="1"/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4" borderId="24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49" fontId="2" fillId="4" borderId="11" xfId="0" applyNumberFormat="1" applyFont="1" applyFill="1" applyBorder="1" applyAlignment="1">
      <alignment horizontal="left" vertical="center" wrapText="1"/>
    </xf>
    <xf numFmtId="49" fontId="2" fillId="4" borderId="17" xfId="0" applyNumberFormat="1" applyFont="1" applyFill="1" applyBorder="1" applyAlignment="1">
      <alignment horizontal="left" vertical="center" wrapText="1"/>
    </xf>
    <xf numFmtId="49" fontId="2" fillId="0" borderId="104" xfId="0" applyNumberFormat="1" applyFont="1" applyBorder="1" applyAlignment="1" applyProtection="1">
      <alignment horizontal="left" vertical="center" wrapText="1"/>
      <protection locked="0"/>
    </xf>
    <xf numFmtId="49" fontId="2" fillId="0" borderId="107" xfId="0" applyNumberFormat="1" applyFont="1" applyBorder="1" applyAlignment="1" applyProtection="1">
      <alignment horizontal="left" vertical="center" wrapText="1"/>
      <protection locked="0"/>
    </xf>
    <xf numFmtId="49" fontId="2" fillId="0" borderId="8" xfId="0" applyNumberFormat="1" applyFont="1" applyBorder="1" applyAlignment="1" applyProtection="1">
      <alignment horizontal="left" vertical="center" wrapText="1"/>
      <protection locked="0"/>
    </xf>
    <xf numFmtId="49" fontId="2" fillId="0" borderId="6" xfId="0" applyNumberFormat="1" applyFont="1" applyBorder="1" applyAlignment="1" applyProtection="1">
      <alignment horizontal="left" vertical="center" wrapText="1"/>
      <protection locked="0"/>
    </xf>
    <xf numFmtId="49" fontId="2" fillId="0" borderId="7" xfId="0" applyNumberFormat="1" applyFont="1" applyBorder="1" applyAlignment="1" applyProtection="1">
      <alignment horizontal="left" vertical="center" wrapText="1"/>
      <protection locked="0"/>
    </xf>
    <xf numFmtId="49" fontId="2" fillId="3" borderId="6" xfId="0" applyNumberFormat="1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4" borderId="6" xfId="0" applyFont="1" applyFill="1" applyBorder="1" applyAlignment="1">
      <alignment vertical="center"/>
    </xf>
    <xf numFmtId="49" fontId="2" fillId="4" borderId="22" xfId="0" applyNumberFormat="1" applyFont="1" applyFill="1" applyBorder="1" applyAlignment="1" applyProtection="1">
      <alignment vertical="center" wrapText="1"/>
      <protection locked="0"/>
    </xf>
    <xf numFmtId="49" fontId="2" fillId="0" borderId="22" xfId="0" applyNumberFormat="1" applyFont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61" fillId="3" borderId="0" xfId="1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0" fontId="1" fillId="3" borderId="0" xfId="0" applyFont="1" applyFill="1" applyProtection="1">
      <protection locked="0"/>
    </xf>
    <xf numFmtId="0" fontId="15" fillId="3" borderId="0" xfId="1" applyFill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0" xfId="0" applyFont="1" applyFill="1" applyProtection="1">
      <protection locked="0"/>
    </xf>
    <xf numFmtId="0" fontId="3" fillId="3" borderId="0" xfId="0" applyFont="1" applyFill="1" applyAlignment="1">
      <alignment vertical="center" textRotation="90"/>
    </xf>
    <xf numFmtId="49" fontId="2" fillId="4" borderId="6" xfId="0" applyNumberFormat="1" applyFont="1" applyFill="1" applyBorder="1" applyAlignment="1" applyProtection="1">
      <alignment vertical="center" wrapText="1"/>
      <protection locked="0"/>
    </xf>
    <xf numFmtId="168" fontId="2" fillId="4" borderId="15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3" borderId="13" xfId="0" applyFont="1" applyFill="1" applyBorder="1" applyAlignment="1">
      <alignment horizontal="left" vertical="center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2" fillId="3" borderId="45" xfId="0" applyFont="1" applyFill="1" applyBorder="1" applyAlignment="1">
      <alignment horizontal="left" vertical="center"/>
    </xf>
    <xf numFmtId="0" fontId="0" fillId="0" borderId="6" xfId="0" applyBorder="1"/>
    <xf numFmtId="0" fontId="0" fillId="0" borderId="6" xfId="0" applyBorder="1" applyAlignment="1">
      <alignment wrapText="1"/>
    </xf>
    <xf numFmtId="0" fontId="2" fillId="4" borderId="7" xfId="0" applyFont="1" applyFill="1" applyBorder="1" applyAlignment="1">
      <alignment horizontal="center" vertical="center" wrapText="1"/>
    </xf>
    <xf numFmtId="0" fontId="67" fillId="3" borderId="8" xfId="0" quotePrefix="1" applyFont="1" applyFill="1" applyBorder="1" applyAlignment="1">
      <alignment horizontal="center" vertical="center" wrapText="1"/>
    </xf>
    <xf numFmtId="0" fontId="1" fillId="4" borderId="13" xfId="0" applyFont="1" applyFill="1" applyBorder="1"/>
    <xf numFmtId="0" fontId="2" fillId="0" borderId="25" xfId="0" applyFont="1" applyBorder="1" applyAlignment="1" applyProtection="1">
      <alignment horizontal="left" vertical="center"/>
      <protection locked="0"/>
    </xf>
    <xf numFmtId="0" fontId="64" fillId="3" borderId="0" xfId="0" applyFont="1" applyFill="1" applyAlignment="1">
      <alignment horizontal="center" vertical="center"/>
    </xf>
    <xf numFmtId="0" fontId="76" fillId="3" borderId="15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71" borderId="118" xfId="0" applyFont="1" applyFill="1" applyBorder="1"/>
    <xf numFmtId="0" fontId="2" fillId="71" borderId="117" xfId="0" applyFont="1" applyFill="1" applyBorder="1"/>
    <xf numFmtId="0" fontId="2" fillId="0" borderId="117" xfId="0" applyFont="1" applyBorder="1"/>
    <xf numFmtId="0" fontId="2" fillId="0" borderId="24" xfId="0" applyFont="1" applyBorder="1" applyAlignment="1">
      <alignment vertical="center" wrapText="1"/>
    </xf>
    <xf numFmtId="0" fontId="2" fillId="0" borderId="101" xfId="0" applyFont="1" applyBorder="1" applyAlignment="1" applyProtection="1">
      <alignment horizontal="left" vertical="center" wrapText="1"/>
      <protection locked="0"/>
    </xf>
    <xf numFmtId="0" fontId="2" fillId="0" borderId="102" xfId="0" applyFont="1" applyBorder="1" applyAlignment="1" applyProtection="1">
      <alignment horizontal="left" vertical="center" wrapText="1"/>
      <protection locked="0"/>
    </xf>
    <xf numFmtId="0" fontId="2" fillId="0" borderId="103" xfId="0" applyFont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15" fillId="3" borderId="0" xfId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4" borderId="17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4" fontId="2" fillId="0" borderId="101" xfId="0" applyNumberFormat="1" applyFont="1" applyBorder="1" applyAlignment="1" applyProtection="1">
      <alignment horizontal="left" vertical="center" wrapText="1"/>
      <protection locked="0"/>
    </xf>
    <xf numFmtId="0" fontId="2" fillId="0" borderId="98" xfId="0" applyFont="1" applyBorder="1" applyAlignment="1" applyProtection="1">
      <alignment horizontal="left" vertical="center" wrapText="1"/>
      <protection locked="0"/>
    </xf>
    <xf numFmtId="0" fontId="2" fillId="0" borderId="99" xfId="0" applyFont="1" applyBorder="1" applyAlignment="1" applyProtection="1">
      <alignment horizontal="left" vertical="center" wrapText="1"/>
      <protection locked="0"/>
    </xf>
    <xf numFmtId="0" fontId="2" fillId="0" borderId="100" xfId="0" applyFont="1" applyBorder="1" applyAlignment="1" applyProtection="1">
      <alignment horizontal="left" vertical="center" wrapText="1"/>
      <protection locked="0"/>
    </xf>
    <xf numFmtId="0" fontId="2" fillId="4" borderId="1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49" fontId="2" fillId="0" borderId="45" xfId="0" applyNumberFormat="1" applyFont="1" applyBorder="1" applyAlignment="1" applyProtection="1">
      <alignment horizontal="left" vertical="top" wrapText="1"/>
      <protection locked="0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49" fontId="2" fillId="0" borderId="38" xfId="0" applyNumberFormat="1" applyFont="1" applyBorder="1" applyAlignment="1" applyProtection="1">
      <alignment horizontal="left" vertical="top" wrapText="1"/>
      <protection locked="0"/>
    </xf>
    <xf numFmtId="49" fontId="2" fillId="0" borderId="9" xfId="0" applyNumberFormat="1" applyFont="1" applyBorder="1" applyAlignment="1" applyProtection="1">
      <alignment horizontal="left" vertical="top" wrapText="1"/>
      <protection locked="0"/>
    </xf>
    <xf numFmtId="49" fontId="2" fillId="0" borderId="10" xfId="0" applyNumberFormat="1" applyFont="1" applyBorder="1" applyAlignment="1" applyProtection="1">
      <alignment horizontal="left" vertical="top" wrapText="1"/>
      <protection locked="0"/>
    </xf>
    <xf numFmtId="49" fontId="2" fillId="0" borderId="11" xfId="0" applyNumberFormat="1" applyFont="1" applyBorder="1" applyAlignment="1" applyProtection="1">
      <alignment horizontal="left" vertical="top" wrapText="1"/>
      <protection locked="0"/>
    </xf>
    <xf numFmtId="49" fontId="2" fillId="0" borderId="101" xfId="0" applyNumberFormat="1" applyFont="1" applyBorder="1" applyAlignment="1" applyProtection="1">
      <alignment horizontal="left" vertical="center" wrapText="1"/>
      <protection locked="0"/>
    </xf>
    <xf numFmtId="49" fontId="2" fillId="0" borderId="102" xfId="0" applyNumberFormat="1" applyFont="1" applyBorder="1" applyAlignment="1" applyProtection="1">
      <alignment horizontal="left" vertical="center" wrapText="1"/>
      <protection locked="0"/>
    </xf>
    <xf numFmtId="49" fontId="2" fillId="0" borderId="103" xfId="0" applyNumberFormat="1" applyFont="1" applyBorder="1" applyAlignment="1" applyProtection="1">
      <alignment horizontal="left" vertical="center" wrapText="1"/>
      <protection locked="0"/>
    </xf>
    <xf numFmtId="49" fontId="2" fillId="0" borderId="15" xfId="0" applyNumberFormat="1" applyFont="1" applyBorder="1" applyAlignment="1" applyProtection="1">
      <alignment horizontal="left" vertical="center" wrapText="1"/>
      <protection locked="0"/>
    </xf>
    <xf numFmtId="49" fontId="2" fillId="0" borderId="16" xfId="0" applyNumberFormat="1" applyFont="1" applyBorder="1" applyAlignment="1" applyProtection="1">
      <alignment horizontal="left" vertical="center" wrapText="1"/>
      <protection locked="0"/>
    </xf>
    <xf numFmtId="49" fontId="2" fillId="0" borderId="17" xfId="0" applyNumberFormat="1" applyFont="1" applyBorder="1" applyAlignment="1" applyProtection="1">
      <alignment horizontal="left" vertical="center" wrapText="1"/>
      <protection locked="0"/>
    </xf>
    <xf numFmtId="0" fontId="2" fillId="4" borderId="27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0" borderId="105" xfId="0" applyFont="1" applyBorder="1" applyAlignment="1" applyProtection="1">
      <alignment horizontal="center" vertical="center" wrapText="1"/>
      <protection locked="0"/>
    </xf>
    <xf numFmtId="0" fontId="2" fillId="0" borderId="106" xfId="0" applyFont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2" fillId="4" borderId="17" xfId="0" applyNumberFormat="1" applyFont="1" applyFill="1" applyBorder="1" applyAlignment="1">
      <alignment horizontal="left" vertical="center" wrapText="1"/>
    </xf>
    <xf numFmtId="49" fontId="2" fillId="4" borderId="15" xfId="0" applyNumberFormat="1" applyFont="1" applyFill="1" applyBorder="1" applyAlignment="1">
      <alignment horizontal="left" vertical="center" wrapText="1"/>
    </xf>
    <xf numFmtId="49" fontId="2" fillId="0" borderId="98" xfId="0" applyNumberFormat="1" applyFont="1" applyBorder="1" applyAlignment="1" applyProtection="1">
      <alignment horizontal="left" vertical="center" wrapText="1"/>
      <protection locked="0"/>
    </xf>
    <xf numFmtId="49" fontId="2" fillId="0" borderId="99" xfId="0" applyNumberFormat="1" applyFont="1" applyBorder="1" applyAlignment="1" applyProtection="1">
      <alignment horizontal="left" vertical="center" wrapText="1"/>
      <protection locked="0"/>
    </xf>
    <xf numFmtId="49" fontId="2" fillId="0" borderId="100" xfId="0" applyNumberFormat="1" applyFont="1" applyBorder="1" applyAlignment="1" applyProtection="1">
      <alignment horizontal="left" vertical="center" wrapText="1"/>
      <protection locked="0"/>
    </xf>
    <xf numFmtId="0" fontId="4" fillId="6" borderId="1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left" vertical="center" wrapText="1"/>
    </xf>
    <xf numFmtId="0" fontId="7" fillId="3" borderId="0" xfId="0" quotePrefix="1" applyFont="1" applyFill="1" applyAlignment="1">
      <alignment horizontal="left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 applyProtection="1">
      <alignment horizontal="left" vertical="center" wrapText="1"/>
      <protection locked="0"/>
    </xf>
    <xf numFmtId="49" fontId="2" fillId="0" borderId="10" xfId="0" applyNumberFormat="1" applyFont="1" applyBorder="1" applyAlignment="1" applyProtection="1">
      <alignment horizontal="left" vertical="center" wrapText="1"/>
      <protection locked="0"/>
    </xf>
    <xf numFmtId="49" fontId="2" fillId="0" borderId="11" xfId="0" applyNumberFormat="1" applyFont="1" applyBorder="1" applyAlignment="1" applyProtection="1">
      <alignment horizontal="left" vertical="center" wrapText="1"/>
      <protection locked="0"/>
    </xf>
    <xf numFmtId="49" fontId="2" fillId="0" borderId="8" xfId="0" applyNumberFormat="1" applyFont="1" applyBorder="1" applyAlignment="1" applyProtection="1">
      <alignment horizontal="left" vertical="center" wrapText="1"/>
      <protection locked="0"/>
    </xf>
    <xf numFmtId="49" fontId="2" fillId="0" borderId="6" xfId="0" applyNumberFormat="1" applyFont="1" applyBorder="1" applyAlignment="1" applyProtection="1">
      <alignment horizontal="left" vertical="center" wrapText="1"/>
      <protection locked="0"/>
    </xf>
    <xf numFmtId="49" fontId="2" fillId="0" borderId="13" xfId="0" applyNumberFormat="1" applyFont="1" applyBorder="1" applyAlignment="1" applyProtection="1">
      <alignment horizontal="left" vertical="top" wrapText="1"/>
      <protection locked="0"/>
    </xf>
    <xf numFmtId="49" fontId="2" fillId="0" borderId="14" xfId="0" applyNumberFormat="1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49" fontId="2" fillId="4" borderId="8" xfId="0" applyNumberFormat="1" applyFont="1" applyFill="1" applyBorder="1" applyAlignment="1">
      <alignment horizontal="left" vertical="center"/>
    </xf>
    <xf numFmtId="49" fontId="2" fillId="4" borderId="9" xfId="0" applyNumberFormat="1" applyFont="1" applyFill="1" applyBorder="1" applyAlignment="1">
      <alignment horizontal="left" vertical="center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3" fillId="5" borderId="7" xfId="0" applyFont="1" applyFill="1" applyBorder="1" applyAlignment="1">
      <alignment horizontal="center" vertical="center" textRotation="90" wrapText="1"/>
    </xf>
    <xf numFmtId="0" fontId="3" fillId="5" borderId="8" xfId="0" applyFont="1" applyFill="1" applyBorder="1" applyAlignment="1">
      <alignment horizontal="center" vertical="center" textRotation="90" wrapText="1"/>
    </xf>
    <xf numFmtId="0" fontId="3" fillId="4" borderId="1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3" fillId="41" borderId="6" xfId="0" applyFont="1" applyFill="1" applyBorder="1" applyAlignment="1">
      <alignment horizontal="center" vertical="center" textRotation="90"/>
    </xf>
    <xf numFmtId="0" fontId="3" fillId="41" borderId="15" xfId="0" applyFont="1" applyFill="1" applyBorder="1" applyAlignment="1">
      <alignment horizontal="center" vertical="center" textRotation="90"/>
    </xf>
    <xf numFmtId="49" fontId="2" fillId="4" borderId="14" xfId="0" applyNumberFormat="1" applyFont="1" applyFill="1" applyBorder="1" applyAlignment="1">
      <alignment horizontal="left" vertical="center" wrapText="1"/>
    </xf>
    <xf numFmtId="49" fontId="2" fillId="4" borderId="6" xfId="0" applyNumberFormat="1" applyFont="1" applyFill="1" applyBorder="1" applyAlignment="1">
      <alignment horizontal="left" vertical="center" wrapText="1"/>
    </xf>
    <xf numFmtId="0" fontId="61" fillId="2" borderId="6" xfId="1" applyFont="1" applyFill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left" vertical="center"/>
    </xf>
    <xf numFmtId="0" fontId="2" fillId="4" borderId="38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49" fontId="2" fillId="4" borderId="12" xfId="0" applyNumberFormat="1" applyFont="1" applyFill="1" applyBorder="1" applyAlignment="1">
      <alignment horizontal="left" vertical="center" wrapText="1"/>
    </xf>
    <xf numFmtId="49" fontId="2" fillId="4" borderId="13" xfId="0" applyNumberFormat="1" applyFont="1" applyFill="1" applyBorder="1" applyAlignment="1">
      <alignment horizontal="left" vertical="center" wrapText="1"/>
    </xf>
    <xf numFmtId="49" fontId="2" fillId="4" borderId="16" xfId="0" applyNumberFormat="1" applyFont="1" applyFill="1" applyBorder="1" applyAlignment="1">
      <alignment horizontal="left" vertical="center" wrapText="1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38" xfId="0" applyFont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>
      <alignment horizontal="left" vertical="top" wrapText="1"/>
    </xf>
    <xf numFmtId="0" fontId="2" fillId="4" borderId="16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15" fillId="2" borderId="6" xfId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6" fillId="4" borderId="15" xfId="0" quotePrefix="1" applyFont="1" applyFill="1" applyBorder="1" applyAlignment="1">
      <alignment horizontal="left" vertical="center" wrapText="1"/>
    </xf>
    <xf numFmtId="0" fontId="76" fillId="4" borderId="16" xfId="0" quotePrefix="1" applyFont="1" applyFill="1" applyBorder="1" applyAlignment="1">
      <alignment horizontal="left" vertical="center" wrapText="1"/>
    </xf>
    <xf numFmtId="0" fontId="76" fillId="4" borderId="17" xfId="0" quotePrefix="1" applyFont="1" applyFill="1" applyBorder="1" applyAlignment="1">
      <alignment horizontal="left" vertical="center" wrapText="1"/>
    </xf>
    <xf numFmtId="0" fontId="58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textRotation="90"/>
    </xf>
    <xf numFmtId="0" fontId="3" fillId="64" borderId="6" xfId="0" applyFont="1" applyFill="1" applyBorder="1" applyAlignment="1">
      <alignment horizontal="center" vertical="center" textRotation="90" wrapText="1"/>
    </xf>
    <xf numFmtId="0" fontId="3" fillId="64" borderId="15" xfId="0" applyFont="1" applyFill="1" applyBorder="1" applyAlignment="1">
      <alignment horizontal="center" vertical="center" textRotation="90" wrapText="1"/>
    </xf>
    <xf numFmtId="0" fontId="3" fillId="65" borderId="7" xfId="0" applyFont="1" applyFill="1" applyBorder="1" applyAlignment="1">
      <alignment horizontal="center" vertical="center" textRotation="90" wrapText="1"/>
    </xf>
    <xf numFmtId="0" fontId="3" fillId="65" borderId="32" xfId="0" applyFont="1" applyFill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8" xfId="0" applyFont="1" applyBorder="1" applyAlignment="1">
      <alignment horizontal="center"/>
    </xf>
    <xf numFmtId="0" fontId="2" fillId="4" borderId="8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horizontal="left" vertical="top" wrapText="1"/>
    </xf>
    <xf numFmtId="0" fontId="61" fillId="2" borderId="15" xfId="1" applyFont="1" applyFill="1" applyBorder="1" applyAlignment="1">
      <alignment horizontal="center" vertical="center"/>
    </xf>
    <xf numFmtId="0" fontId="61" fillId="2" borderId="16" xfId="1" applyFont="1" applyFill="1" applyBorder="1" applyAlignment="1">
      <alignment horizontal="center" vertical="center"/>
    </xf>
    <xf numFmtId="0" fontId="61" fillId="2" borderId="17" xfId="1" applyFont="1" applyFill="1" applyBorder="1" applyAlignment="1">
      <alignment horizontal="center" vertical="center"/>
    </xf>
    <xf numFmtId="49" fontId="2" fillId="4" borderId="17" xfId="0" applyNumberFormat="1" applyFont="1" applyFill="1" applyBorder="1" applyAlignment="1">
      <alignment horizontal="left" vertical="center"/>
    </xf>
    <xf numFmtId="49" fontId="2" fillId="4" borderId="6" xfId="0" applyNumberFormat="1" applyFont="1" applyFill="1" applyBorder="1" applyAlignment="1">
      <alignment horizontal="left" vertical="center"/>
    </xf>
    <xf numFmtId="49" fontId="2" fillId="4" borderId="7" xfId="0" applyNumberFormat="1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center" vertical="center" textRotation="90" wrapText="1"/>
    </xf>
    <xf numFmtId="0" fontId="3" fillId="5" borderId="15" xfId="0" applyFont="1" applyFill="1" applyBorder="1" applyAlignment="1">
      <alignment horizontal="center" vertical="center" textRotation="90" wrapText="1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 applyProtection="1">
      <alignment horizontal="center" vertical="center" wrapText="1"/>
      <protection locked="0"/>
    </xf>
    <xf numFmtId="0" fontId="1" fillId="3" borderId="20" xfId="0" applyFont="1" applyFill="1" applyBorder="1" applyAlignment="1" applyProtection="1">
      <alignment horizontal="center" vertical="center" wrapText="1"/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1" fillId="3" borderId="24" xfId="0" applyFont="1" applyFill="1" applyBorder="1" applyAlignment="1" applyProtection="1">
      <alignment horizontal="center" vertical="center" wrapText="1"/>
      <protection locked="0"/>
    </xf>
    <xf numFmtId="0" fontId="1" fillId="3" borderId="25" xfId="0" applyFont="1" applyFill="1" applyBorder="1" applyAlignment="1" applyProtection="1">
      <alignment horizontal="center" vertical="center" wrapText="1"/>
      <protection locked="0"/>
    </xf>
    <xf numFmtId="0" fontId="2" fillId="4" borderId="22" xfId="0" applyFont="1" applyFill="1" applyBorder="1" applyAlignment="1">
      <alignment horizontal="left" vertical="center" wrapText="1"/>
    </xf>
    <xf numFmtId="14" fontId="2" fillId="0" borderId="101" xfId="0" applyNumberFormat="1" applyFont="1" applyBorder="1" applyAlignment="1" applyProtection="1">
      <alignment horizontal="center" vertical="center" wrapText="1"/>
      <protection locked="0"/>
    </xf>
    <xf numFmtId="14" fontId="2" fillId="0" borderId="103" xfId="0" applyNumberFormat="1" applyFont="1" applyBorder="1" applyAlignment="1" applyProtection="1">
      <alignment horizontal="center" vertical="center" wrapText="1"/>
      <protection locked="0"/>
    </xf>
    <xf numFmtId="0" fontId="2" fillId="4" borderId="21" xfId="0" applyFont="1" applyFill="1" applyBorder="1" applyAlignment="1">
      <alignment horizontal="left" vertical="center" wrapText="1"/>
    </xf>
    <xf numFmtId="0" fontId="2" fillId="4" borderId="45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3" fillId="41" borderId="0" xfId="0" applyFont="1" applyFill="1" applyAlignment="1">
      <alignment horizontal="center" vertical="center" textRotation="9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14" fontId="2" fillId="0" borderId="12" xfId="0" applyNumberFormat="1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3" borderId="6" xfId="0" applyFont="1" applyFill="1" applyBorder="1" applyAlignment="1" applyProtection="1">
      <alignment horizontal="left" vertical="top"/>
      <protection locked="0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2" fillId="4" borderId="6" xfId="0" quotePrefix="1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4" fillId="38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3" fillId="42" borderId="6" xfId="0" applyFont="1" applyFill="1" applyBorder="1" applyAlignment="1">
      <alignment horizontal="center" vertical="center" textRotation="90"/>
    </xf>
    <xf numFmtId="0" fontId="3" fillId="65" borderId="8" xfId="0" applyFont="1" applyFill="1" applyBorder="1" applyAlignment="1">
      <alignment horizontal="center" vertical="center" textRotation="90" wrapText="1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4" fillId="6" borderId="6" xfId="0" applyFont="1" applyFill="1" applyBorder="1" applyAlignment="1">
      <alignment horizontal="center"/>
    </xf>
    <xf numFmtId="0" fontId="59" fillId="0" borderId="43" xfId="0" applyFont="1" applyBorder="1" applyAlignment="1">
      <alignment horizontal="left" vertical="center" wrapText="1"/>
    </xf>
    <xf numFmtId="0" fontId="59" fillId="0" borderId="4" xfId="0" applyFont="1" applyBorder="1" applyAlignment="1">
      <alignment horizontal="left" vertical="center" wrapText="1"/>
    </xf>
    <xf numFmtId="0" fontId="59" fillId="0" borderId="5" xfId="0" applyFont="1" applyBorder="1" applyAlignment="1">
      <alignment horizontal="left" vertical="center" wrapText="1"/>
    </xf>
    <xf numFmtId="0" fontId="59" fillId="0" borderId="1" xfId="0" applyFont="1" applyBorder="1" applyAlignment="1">
      <alignment horizontal="left" vertical="center" wrapText="1"/>
    </xf>
    <xf numFmtId="0" fontId="2" fillId="0" borderId="114" xfId="0" applyFont="1" applyBorder="1" applyAlignment="1">
      <alignment horizontal="left" vertical="center" wrapText="1"/>
    </xf>
    <xf numFmtId="0" fontId="2" fillId="0" borderId="110" xfId="0" applyFont="1" applyBorder="1" applyAlignment="1">
      <alignment horizontal="left" vertical="center" wrapText="1"/>
    </xf>
    <xf numFmtId="0" fontId="7" fillId="0" borderId="108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10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3" fillId="0" borderId="26" xfId="0" applyFont="1" applyBorder="1" applyAlignment="1" applyProtection="1">
      <alignment horizontal="left" vertical="center" wrapText="1"/>
      <protection locked="0"/>
    </xf>
    <xf numFmtId="0" fontId="73" fillId="0" borderId="0" xfId="0" applyFont="1" applyAlignment="1" applyProtection="1">
      <alignment horizontal="left" vertical="center" wrapText="1"/>
      <protection locked="0"/>
    </xf>
    <xf numFmtId="0" fontId="73" fillId="0" borderId="3" xfId="0" applyFont="1" applyBorder="1" applyAlignment="1" applyProtection="1">
      <alignment horizontal="left" vertical="center" wrapText="1"/>
      <protection locked="0"/>
    </xf>
    <xf numFmtId="0" fontId="2" fillId="3" borderId="26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12" xfId="0" applyFont="1" applyBorder="1" applyAlignment="1" applyProtection="1">
      <alignment horizontal="left" vertical="center" wrapText="1"/>
      <protection locked="0"/>
    </xf>
    <xf numFmtId="0" fontId="2" fillId="0" borderId="111" xfId="0" applyFont="1" applyBorder="1" applyAlignment="1" applyProtection="1">
      <alignment horizontal="left" vertical="center" wrapText="1"/>
      <protection locked="0"/>
    </xf>
    <xf numFmtId="0" fontId="2" fillId="0" borderId="115" xfId="0" applyFont="1" applyBorder="1" applyAlignment="1" applyProtection="1">
      <alignment horizontal="left" vertical="center" wrapText="1"/>
      <protection locked="0"/>
    </xf>
    <xf numFmtId="0" fontId="2" fillId="0" borderId="113" xfId="0" applyFont="1" applyBorder="1" applyAlignment="1" applyProtection="1">
      <alignment horizontal="left" vertical="center" wrapText="1"/>
      <protection locked="0"/>
    </xf>
    <xf numFmtId="0" fontId="73" fillId="0" borderId="27" xfId="0" applyFont="1" applyBorder="1" applyAlignment="1" applyProtection="1">
      <alignment horizontal="left" vertical="top" wrapText="1"/>
      <protection locked="0"/>
    </xf>
    <xf numFmtId="0" fontId="73" fillId="0" borderId="13" xfId="0" applyFont="1" applyBorder="1" applyAlignment="1" applyProtection="1">
      <alignment horizontal="left" vertical="top" wrapText="1"/>
      <protection locked="0"/>
    </xf>
    <xf numFmtId="0" fontId="73" fillId="0" borderId="28" xfId="0" applyFont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73" fillId="0" borderId="26" xfId="0" applyFont="1" applyBorder="1" applyAlignment="1" applyProtection="1">
      <alignment horizontal="left" vertical="center"/>
      <protection locked="0"/>
    </xf>
    <xf numFmtId="0" fontId="73" fillId="0" borderId="0" xfId="0" applyFont="1" applyAlignment="1" applyProtection="1">
      <alignment horizontal="left" vertical="center"/>
      <protection locked="0"/>
    </xf>
    <xf numFmtId="0" fontId="73" fillId="0" borderId="3" xfId="0" applyFont="1" applyBorder="1" applyAlignment="1" applyProtection="1">
      <alignment horizontal="left" vertical="center"/>
      <protection locked="0"/>
    </xf>
    <xf numFmtId="49" fontId="2" fillId="4" borderId="6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left" vertical="center"/>
    </xf>
    <xf numFmtId="0" fontId="2" fillId="4" borderId="21" xfId="0" applyFont="1" applyFill="1" applyBorder="1" applyAlignment="1">
      <alignment horizontal="left" vertical="center"/>
    </xf>
    <xf numFmtId="0" fontId="2" fillId="4" borderId="21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4" borderId="108" xfId="0" applyFont="1" applyFill="1" applyBorder="1" applyAlignment="1">
      <alignment horizontal="left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2" fillId="4" borderId="39" xfId="0" applyFont="1" applyFill="1" applyBorder="1" applyAlignment="1" applyProtection="1">
      <alignment horizontal="left" vertical="center" wrapText="1"/>
      <protection locked="0"/>
    </xf>
    <xf numFmtId="0" fontId="2" fillId="4" borderId="40" xfId="0" applyFont="1" applyFill="1" applyBorder="1" applyAlignment="1" applyProtection="1">
      <alignment horizontal="left" vertical="center" wrapText="1"/>
      <protection locked="0"/>
    </xf>
    <xf numFmtId="0" fontId="2" fillId="4" borderId="34" xfId="0" applyFont="1" applyFill="1" applyBorder="1" applyAlignment="1" applyProtection="1">
      <alignment horizontal="left" vertical="center" wrapText="1"/>
      <protection locked="0"/>
    </xf>
    <xf numFmtId="0" fontId="73" fillId="0" borderId="26" xfId="0" applyFont="1" applyBorder="1" applyAlignment="1">
      <alignment horizontal="left" vertical="center" wrapText="1"/>
    </xf>
    <xf numFmtId="0" fontId="73" fillId="0" borderId="0" xfId="0" applyFont="1" applyAlignment="1">
      <alignment horizontal="left" vertical="center" wrapText="1"/>
    </xf>
    <xf numFmtId="0" fontId="73" fillId="0" borderId="44" xfId="0" applyFont="1" applyBorder="1" applyAlignment="1">
      <alignment horizontal="left" vertical="center" wrapText="1"/>
    </xf>
    <xf numFmtId="0" fontId="73" fillId="0" borderId="38" xfId="0" applyFont="1" applyBorder="1" applyAlignment="1">
      <alignment horizontal="left" vertical="center" wrapText="1"/>
    </xf>
    <xf numFmtId="0" fontId="2" fillId="3" borderId="41" xfId="0" applyFont="1" applyFill="1" applyBorder="1" applyAlignment="1" applyProtection="1">
      <alignment horizontal="left" vertical="top" wrapText="1"/>
      <protection locked="0"/>
    </xf>
    <xf numFmtId="0" fontId="2" fillId="3" borderId="10" xfId="0" applyFont="1" applyFill="1" applyBorder="1" applyAlignment="1" applyProtection="1">
      <alignment horizontal="left" vertical="top" wrapText="1"/>
      <protection locked="0"/>
    </xf>
    <xf numFmtId="0" fontId="2" fillId="3" borderId="42" xfId="0" applyFont="1" applyFill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63" fillId="0" borderId="84" xfId="0" applyFont="1" applyBorder="1" applyAlignment="1" applyProtection="1">
      <alignment horizontal="left" vertical="top" wrapText="1"/>
      <protection locked="0"/>
    </xf>
    <xf numFmtId="0" fontId="63" fillId="0" borderId="85" xfId="0" applyFont="1" applyBorder="1" applyAlignment="1" applyProtection="1">
      <alignment horizontal="left" vertical="top" wrapText="1"/>
      <protection locked="0"/>
    </xf>
    <xf numFmtId="0" fontId="63" fillId="0" borderId="63" xfId="0" applyFont="1" applyBorder="1" applyAlignment="1" applyProtection="1">
      <alignment horizontal="left" vertical="top" wrapText="1"/>
      <protection locked="0"/>
    </xf>
    <xf numFmtId="0" fontId="63" fillId="0" borderId="64" xfId="0" applyFont="1" applyBorder="1" applyAlignment="1" applyProtection="1">
      <alignment horizontal="left" vertical="top" wrapText="1"/>
      <protection locked="0"/>
    </xf>
    <xf numFmtId="0" fontId="63" fillId="0" borderId="74" xfId="0" applyFont="1" applyBorder="1" applyAlignment="1" applyProtection="1">
      <alignment horizontal="left" vertical="top" wrapText="1"/>
      <protection locked="0"/>
    </xf>
    <xf numFmtId="0" fontId="63" fillId="0" borderId="75" xfId="0" applyFont="1" applyBorder="1" applyAlignment="1" applyProtection="1">
      <alignment horizontal="left" vertical="top" wrapText="1"/>
      <protection locked="0"/>
    </xf>
    <xf numFmtId="0" fontId="63" fillId="0" borderId="80" xfId="0" applyFont="1" applyBorder="1" applyAlignment="1" applyProtection="1">
      <alignment horizontal="left" vertical="top" wrapText="1"/>
      <protection locked="0"/>
    </xf>
    <xf numFmtId="0" fontId="63" fillId="0" borderId="67" xfId="0" applyFont="1" applyBorder="1" applyAlignment="1" applyProtection="1">
      <alignment horizontal="left" vertical="top" wrapText="1"/>
      <protection locked="0"/>
    </xf>
    <xf numFmtId="0" fontId="63" fillId="0" borderId="86" xfId="0" applyFont="1" applyBorder="1" applyAlignment="1" applyProtection="1">
      <alignment horizontal="left" vertical="top" wrapText="1"/>
      <protection locked="0"/>
    </xf>
    <xf numFmtId="0" fontId="63" fillId="0" borderId="76" xfId="0" applyFont="1" applyBorder="1" applyAlignment="1" applyProtection="1">
      <alignment horizontal="left" vertical="top" wrapText="1"/>
      <protection locked="0"/>
    </xf>
    <xf numFmtId="0" fontId="3" fillId="0" borderId="67" xfId="0" applyFont="1" applyBorder="1" applyAlignment="1" applyProtection="1">
      <alignment horizontal="left" vertical="top" wrapText="1"/>
      <protection locked="0"/>
    </xf>
    <xf numFmtId="0" fontId="3" fillId="0" borderId="64" xfId="0" applyFont="1" applyBorder="1" applyAlignment="1" applyProtection="1">
      <alignment horizontal="left" vertical="top" wrapText="1"/>
      <protection locked="0"/>
    </xf>
    <xf numFmtId="0" fontId="3" fillId="0" borderId="76" xfId="0" applyFont="1" applyBorder="1" applyAlignment="1" applyProtection="1">
      <alignment horizontal="left" vertical="top" wrapText="1"/>
      <protection locked="0"/>
    </xf>
    <xf numFmtId="0" fontId="3" fillId="0" borderId="75" xfId="0" applyFont="1" applyBorder="1" applyAlignment="1" applyProtection="1">
      <alignment horizontal="left" vertical="top" wrapText="1"/>
      <protection locked="0"/>
    </xf>
    <xf numFmtId="0" fontId="63" fillId="0" borderId="87" xfId="0" applyFont="1" applyBorder="1" applyAlignment="1" applyProtection="1">
      <alignment horizontal="left" vertical="top" wrapText="1"/>
      <protection locked="0"/>
    </xf>
    <xf numFmtId="0" fontId="62" fillId="0" borderId="63" xfId="0" applyFont="1" applyBorder="1" applyAlignment="1" applyProtection="1">
      <alignment horizontal="left" vertical="top" wrapText="1"/>
      <protection locked="0"/>
    </xf>
    <xf numFmtId="0" fontId="62" fillId="0" borderId="64" xfId="0" applyFont="1" applyBorder="1" applyAlignment="1" applyProtection="1">
      <alignment horizontal="left" vertical="top" wrapText="1"/>
      <protection locked="0"/>
    </xf>
    <xf numFmtId="0" fontId="62" fillId="0" borderId="65" xfId="0" applyFont="1" applyBorder="1" applyAlignment="1" applyProtection="1">
      <alignment horizontal="left" vertical="top" wrapText="1"/>
      <protection locked="0"/>
    </xf>
    <xf numFmtId="0" fontId="62" fillId="0" borderId="66" xfId="0" applyFont="1" applyBorder="1" applyAlignment="1" applyProtection="1">
      <alignment horizontal="left" vertical="top" wrapText="1"/>
      <protection locked="0"/>
    </xf>
    <xf numFmtId="0" fontId="63" fillId="0" borderId="81" xfId="0" applyFont="1" applyBorder="1" applyAlignment="1" applyProtection="1">
      <alignment horizontal="left" vertical="top" wrapText="1"/>
      <protection locked="0"/>
    </xf>
    <xf numFmtId="0" fontId="63" fillId="0" borderId="66" xfId="0" applyFont="1" applyBorder="1" applyAlignment="1" applyProtection="1">
      <alignment horizontal="left" vertical="top" wrapText="1"/>
      <protection locked="0"/>
    </xf>
    <xf numFmtId="0" fontId="63" fillId="0" borderId="68" xfId="0" applyFont="1" applyBorder="1" applyAlignment="1" applyProtection="1">
      <alignment horizontal="left" vertical="top" wrapText="1"/>
      <protection locked="0"/>
    </xf>
    <xf numFmtId="0" fontId="3" fillId="0" borderId="68" xfId="0" applyFont="1" applyBorder="1" applyAlignment="1" applyProtection="1">
      <alignment horizontal="left" vertical="top" wrapText="1"/>
      <protection locked="0"/>
    </xf>
    <xf numFmtId="0" fontId="3" fillId="0" borderId="66" xfId="0" applyFont="1" applyBorder="1" applyAlignment="1" applyProtection="1">
      <alignment horizontal="left" vertical="top" wrapText="1"/>
      <protection locked="0"/>
    </xf>
    <xf numFmtId="0" fontId="63" fillId="0" borderId="82" xfId="0" applyFont="1" applyBorder="1" applyAlignment="1" applyProtection="1">
      <alignment horizontal="left" vertical="top" wrapText="1"/>
      <protection locked="0"/>
    </xf>
    <xf numFmtId="0" fontId="63" fillId="0" borderId="83" xfId="0" applyFont="1" applyBorder="1" applyAlignment="1" applyProtection="1">
      <alignment horizontal="left" vertical="top" wrapText="1"/>
      <protection locked="0"/>
    </xf>
    <xf numFmtId="0" fontId="63" fillId="0" borderId="90" xfId="0" applyFont="1" applyBorder="1" applyAlignment="1" applyProtection="1">
      <alignment horizontal="left" vertical="top" wrapText="1"/>
      <protection locked="0"/>
    </xf>
    <xf numFmtId="0" fontId="63" fillId="0" borderId="91" xfId="0" applyFont="1" applyBorder="1" applyAlignment="1" applyProtection="1">
      <alignment horizontal="left" vertical="top" wrapText="1"/>
      <protection locked="0"/>
    </xf>
    <xf numFmtId="0" fontId="63" fillId="0" borderId="89" xfId="0" applyFont="1" applyBorder="1" applyAlignment="1" applyProtection="1">
      <alignment horizontal="left" vertical="top" wrapText="1"/>
      <protection locked="0"/>
    </xf>
    <xf numFmtId="0" fontId="63" fillId="0" borderId="92" xfId="0" applyFont="1" applyBorder="1" applyAlignment="1" applyProtection="1">
      <alignment horizontal="left" vertical="top" wrapText="1"/>
      <protection locked="0"/>
    </xf>
    <xf numFmtId="0" fontId="63" fillId="0" borderId="72" xfId="0" applyFont="1" applyBorder="1" applyAlignment="1" applyProtection="1">
      <alignment horizontal="left" vertical="top" wrapText="1"/>
      <protection locked="0"/>
    </xf>
    <xf numFmtId="0" fontId="63" fillId="0" borderId="0" xfId="0" applyFont="1" applyAlignment="1" applyProtection="1">
      <alignment horizontal="left" vertical="top" wrapText="1"/>
      <protection locked="0"/>
    </xf>
    <xf numFmtId="0" fontId="63" fillId="0" borderId="73" xfId="0" applyFont="1" applyBorder="1" applyAlignment="1" applyProtection="1">
      <alignment horizontal="left" vertical="top" wrapText="1"/>
      <protection locked="0"/>
    </xf>
    <xf numFmtId="0" fontId="63" fillId="0" borderId="93" xfId="0" applyFont="1" applyBorder="1" applyAlignment="1" applyProtection="1">
      <alignment horizontal="left" vertical="top" wrapText="1"/>
      <protection locked="0"/>
    </xf>
    <xf numFmtId="0" fontId="63" fillId="0" borderId="69" xfId="0" applyFont="1" applyBorder="1" applyAlignment="1" applyProtection="1">
      <alignment horizontal="left" vertical="top" wrapText="1"/>
      <protection locked="0"/>
    </xf>
    <xf numFmtId="0" fontId="63" fillId="0" borderId="77" xfId="0" applyFont="1" applyBorder="1" applyAlignment="1" applyProtection="1">
      <alignment horizontal="left" vertical="top" wrapText="1"/>
      <protection locked="0"/>
    </xf>
    <xf numFmtId="0" fontId="3" fillId="0" borderId="94" xfId="0" applyFont="1" applyBorder="1" applyAlignment="1" applyProtection="1">
      <alignment horizontal="left" vertical="top" wrapText="1"/>
      <protection locked="0"/>
    </xf>
    <xf numFmtId="0" fontId="3" fillId="0" borderId="91" xfId="0" applyFont="1" applyBorder="1" applyAlignment="1" applyProtection="1">
      <alignment horizontal="left" vertical="top" wrapText="1"/>
      <protection locked="0"/>
    </xf>
    <xf numFmtId="0" fontId="63" fillId="0" borderId="88" xfId="0" applyFont="1" applyBorder="1" applyAlignment="1" applyProtection="1">
      <alignment horizontal="left" vertical="top" wrapText="1"/>
      <protection locked="0"/>
    </xf>
    <xf numFmtId="0" fontId="63" fillId="0" borderId="79" xfId="0" applyFont="1" applyBorder="1" applyAlignment="1" applyProtection="1">
      <alignment horizontal="left" vertical="top" wrapText="1"/>
      <protection locked="0"/>
    </xf>
    <xf numFmtId="0" fontId="63" fillId="0" borderId="95" xfId="0" applyFont="1" applyBorder="1" applyAlignment="1" applyProtection="1">
      <alignment horizontal="left" vertical="top" wrapText="1"/>
      <protection locked="0"/>
    </xf>
    <xf numFmtId="0" fontId="63" fillId="0" borderId="71" xfId="0" applyFont="1" applyBorder="1" applyAlignment="1" applyProtection="1">
      <alignment horizontal="left" vertical="top" wrapText="1"/>
      <protection locked="0"/>
    </xf>
    <xf numFmtId="0" fontId="63" fillId="0" borderId="94" xfId="0" applyFont="1" applyBorder="1" applyAlignment="1" applyProtection="1">
      <alignment horizontal="left" vertical="top" wrapText="1"/>
      <protection locked="0"/>
    </xf>
    <xf numFmtId="0" fontId="3" fillId="0" borderId="95" xfId="0" applyFont="1" applyBorder="1" applyAlignment="1" applyProtection="1">
      <alignment horizontal="left" vertical="top" wrapText="1"/>
      <protection locked="0"/>
    </xf>
    <xf numFmtId="0" fontId="3" fillId="0" borderId="77" xfId="0" applyFont="1" applyBorder="1" applyAlignment="1" applyProtection="1">
      <alignment horizontal="left" vertical="top" wrapText="1"/>
      <protection locked="0"/>
    </xf>
    <xf numFmtId="0" fontId="63" fillId="0" borderId="96" xfId="0" applyFont="1" applyBorder="1" applyAlignment="1" applyProtection="1">
      <alignment horizontal="left" vertical="top" wrapText="1"/>
      <protection locked="0"/>
    </xf>
    <xf numFmtId="0" fontId="63" fillId="0" borderId="65" xfId="0" applyFont="1" applyBorder="1" applyAlignment="1" applyProtection="1">
      <alignment horizontal="left" vertical="top" wrapText="1"/>
      <protection locked="0"/>
    </xf>
    <xf numFmtId="0" fontId="3" fillId="0" borderId="70" xfId="0" applyFont="1" applyBorder="1" applyAlignment="1" applyProtection="1">
      <alignment horizontal="left" vertical="top" wrapText="1"/>
      <protection locked="0"/>
    </xf>
    <xf numFmtId="0" fontId="63" fillId="0" borderId="70" xfId="0" applyFont="1" applyBorder="1" applyAlignment="1" applyProtection="1">
      <alignment horizontal="left" vertical="top" wrapText="1"/>
      <protection locked="0"/>
    </xf>
    <xf numFmtId="0" fontId="3" fillId="0" borderId="69" xfId="0" applyFont="1" applyBorder="1" applyAlignment="1" applyProtection="1">
      <alignment horizontal="left" vertical="top" wrapText="1"/>
      <protection locked="0"/>
    </xf>
    <xf numFmtId="0" fontId="63" fillId="0" borderId="97" xfId="0" applyFont="1" applyBorder="1" applyAlignment="1" applyProtection="1">
      <alignment horizontal="left" vertical="top" wrapText="1"/>
      <protection locked="0"/>
    </xf>
    <xf numFmtId="0" fontId="63" fillId="0" borderId="78" xfId="0" applyFont="1" applyBorder="1" applyAlignment="1" applyProtection="1">
      <alignment horizontal="left" vertical="top" wrapText="1"/>
      <protection locked="0"/>
    </xf>
    <xf numFmtId="0" fontId="4" fillId="4" borderId="101" xfId="0" applyFont="1" applyFill="1" applyBorder="1" applyAlignment="1">
      <alignment horizontal="center"/>
    </xf>
    <xf numFmtId="0" fontId="4" fillId="4" borderId="102" xfId="0" applyFont="1" applyFill="1" applyBorder="1" applyAlignment="1">
      <alignment horizontal="center"/>
    </xf>
    <xf numFmtId="0" fontId="4" fillId="4" borderId="103" xfId="0" applyFont="1" applyFill="1" applyBorder="1" applyAlignment="1">
      <alignment horizontal="center"/>
    </xf>
    <xf numFmtId="0" fontId="4" fillId="4" borderId="98" xfId="0" applyFont="1" applyFill="1" applyBorder="1" applyAlignment="1">
      <alignment horizontal="center" vertical="center"/>
    </xf>
    <xf numFmtId="0" fontId="4" fillId="4" borderId="99" xfId="0" applyFont="1" applyFill="1" applyBorder="1" applyAlignment="1">
      <alignment horizontal="center" vertical="center"/>
    </xf>
    <xf numFmtId="0" fontId="4" fillId="4" borderId="10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2" fillId="38" borderId="6" xfId="0" applyFont="1" applyFill="1" applyBorder="1" applyAlignment="1">
      <alignment horizontal="center" vertical="center" textRotation="90" wrapText="1"/>
    </xf>
    <xf numFmtId="0" fontId="2" fillId="38" borderId="15" xfId="0" applyFont="1" applyFill="1" applyBorder="1" applyAlignment="1">
      <alignment horizontal="center" vertical="center" textRotation="90" wrapText="1"/>
    </xf>
    <xf numFmtId="0" fontId="2" fillId="4" borderId="14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9" borderId="6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14" fontId="2" fillId="0" borderId="6" xfId="0" applyNumberFormat="1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/>
    </xf>
    <xf numFmtId="0" fontId="33" fillId="3" borderId="15" xfId="0" applyFont="1" applyFill="1" applyBorder="1" applyAlignment="1" applyProtection="1">
      <alignment horizontal="center" vertical="center"/>
      <protection locked="0"/>
    </xf>
    <xf numFmtId="0" fontId="33" fillId="3" borderId="17" xfId="0" applyFont="1" applyFill="1" applyBorder="1" applyAlignment="1" applyProtection="1">
      <alignment horizontal="center" vertical="center"/>
      <protection locked="0"/>
    </xf>
    <xf numFmtId="0" fontId="76" fillId="3" borderId="15" xfId="0" applyFont="1" applyFill="1" applyBorder="1" applyAlignment="1">
      <alignment horizontal="center" vertical="center" wrapText="1"/>
    </xf>
    <xf numFmtId="0" fontId="76" fillId="3" borderId="16" xfId="0" applyFont="1" applyFill="1" applyBorder="1" applyAlignment="1">
      <alignment horizontal="center" vertical="center" wrapText="1"/>
    </xf>
    <xf numFmtId="0" fontId="76" fillId="3" borderId="17" xfId="0" applyFont="1" applyFill="1" applyBorder="1" applyAlignment="1">
      <alignment horizontal="center" vertical="center" wrapText="1"/>
    </xf>
    <xf numFmtId="0" fontId="33" fillId="3" borderId="15" xfId="0" applyFont="1" applyFill="1" applyBorder="1" applyAlignment="1" applyProtection="1">
      <alignment horizontal="left" vertical="center" wrapText="1"/>
      <protection locked="0"/>
    </xf>
    <xf numFmtId="0" fontId="33" fillId="3" borderId="16" xfId="0" applyFont="1" applyFill="1" applyBorder="1" applyAlignment="1" applyProtection="1">
      <alignment horizontal="left" vertical="center" wrapText="1"/>
      <protection locked="0"/>
    </xf>
    <xf numFmtId="0" fontId="33" fillId="3" borderId="17" xfId="0" applyFont="1" applyFill="1" applyBorder="1" applyAlignment="1" applyProtection="1">
      <alignment horizontal="left" vertical="center" wrapText="1"/>
      <protection locked="0"/>
    </xf>
    <xf numFmtId="0" fontId="64" fillId="3" borderId="6" xfId="0" applyFont="1" applyFill="1" applyBorder="1" applyAlignment="1">
      <alignment horizontal="center" vertical="center"/>
    </xf>
    <xf numFmtId="0" fontId="3" fillId="40" borderId="14" xfId="0" applyFont="1" applyFill="1" applyBorder="1" applyAlignment="1">
      <alignment horizontal="center" vertical="center" textRotation="90" wrapText="1"/>
    </xf>
    <xf numFmtId="0" fontId="3" fillId="40" borderId="38" xfId="0" applyFont="1" applyFill="1" applyBorder="1" applyAlignment="1">
      <alignment horizontal="center" vertical="center" textRotation="90" wrapText="1"/>
    </xf>
    <xf numFmtId="0" fontId="33" fillId="4" borderId="6" xfId="0" applyFont="1" applyFill="1" applyBorder="1" applyAlignment="1">
      <alignment horizontal="left" vertical="center" wrapText="1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67" borderId="6" xfId="0" applyFont="1" applyFill="1" applyBorder="1" applyAlignment="1">
      <alignment horizontal="center" vertical="center" textRotation="90"/>
    </xf>
    <xf numFmtId="0" fontId="2" fillId="68" borderId="6" xfId="0" applyFont="1" applyFill="1" applyBorder="1" applyAlignment="1">
      <alignment horizontal="center" vertical="center" textRotation="90"/>
    </xf>
    <xf numFmtId="0" fontId="2" fillId="4" borderId="112" xfId="0" applyFont="1" applyFill="1" applyBorder="1" applyAlignment="1">
      <alignment horizontal="center" vertical="center" wrapText="1"/>
    </xf>
    <xf numFmtId="0" fontId="2" fillId="4" borderId="111" xfId="0" applyFont="1" applyFill="1" applyBorder="1" applyAlignment="1">
      <alignment horizontal="center" vertical="center" wrapText="1"/>
    </xf>
    <xf numFmtId="0" fontId="2" fillId="4" borderId="11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69" borderId="12" xfId="0" applyFont="1" applyFill="1" applyBorder="1" applyAlignment="1">
      <alignment horizontal="center" vertical="center" textRotation="90"/>
    </xf>
    <xf numFmtId="0" fontId="2" fillId="69" borderId="45" xfId="0" applyFont="1" applyFill="1" applyBorder="1" applyAlignment="1">
      <alignment horizontal="center" vertical="center" textRotation="90"/>
    </xf>
    <xf numFmtId="0" fontId="2" fillId="69" borderId="9" xfId="0" applyFont="1" applyFill="1" applyBorder="1" applyAlignment="1">
      <alignment horizontal="center" vertical="center" textRotation="9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07" xfId="0" applyFont="1" applyBorder="1" applyAlignment="1" applyProtection="1">
      <alignment horizontal="center" vertical="center" wrapText="1"/>
      <protection locked="0"/>
    </xf>
    <xf numFmtId="0" fontId="2" fillId="0" borderId="116" xfId="0" applyFont="1" applyBorder="1" applyAlignment="1" applyProtection="1">
      <alignment horizontal="center" vertical="center" wrapText="1"/>
      <protection locked="0"/>
    </xf>
    <xf numFmtId="0" fontId="2" fillId="66" borderId="7" xfId="0" applyFont="1" applyFill="1" applyBorder="1" applyAlignment="1">
      <alignment horizontal="center" vertical="center" textRotation="90"/>
    </xf>
    <xf numFmtId="0" fontId="2" fillId="66" borderId="32" xfId="0" applyFont="1" applyFill="1" applyBorder="1" applyAlignment="1">
      <alignment horizontal="center" vertical="center" textRotation="90"/>
    </xf>
    <xf numFmtId="0" fontId="2" fillId="66" borderId="8" xfId="0" applyFont="1" applyFill="1" applyBorder="1" applyAlignment="1">
      <alignment horizontal="center" vertical="center" textRotation="90"/>
    </xf>
    <xf numFmtId="0" fontId="2" fillId="0" borderId="6" xfId="0" applyFont="1" applyBorder="1" applyAlignment="1" applyProtection="1">
      <alignment horizontal="center"/>
      <protection locked="0"/>
    </xf>
    <xf numFmtId="0" fontId="2" fillId="63" borderId="6" xfId="0" applyFont="1" applyFill="1" applyBorder="1" applyAlignment="1">
      <alignment horizontal="center"/>
    </xf>
    <xf numFmtId="0" fontId="2" fillId="63" borderId="15" xfId="0" applyFont="1" applyFill="1" applyBorder="1" applyAlignment="1">
      <alignment horizontal="center" vertical="center"/>
    </xf>
    <xf numFmtId="0" fontId="2" fillId="63" borderId="16" xfId="0" applyFont="1" applyFill="1" applyBorder="1" applyAlignment="1">
      <alignment horizontal="center" vertical="center"/>
    </xf>
    <xf numFmtId="0" fontId="2" fillId="63" borderId="17" xfId="0" applyFont="1" applyFill="1" applyBorder="1" applyAlignment="1">
      <alignment horizontal="center" vertical="center"/>
    </xf>
    <xf numFmtId="0" fontId="2" fillId="63" borderId="15" xfId="0" applyFont="1" applyFill="1" applyBorder="1" applyAlignment="1">
      <alignment horizontal="center" vertical="center" wrapText="1"/>
    </xf>
    <xf numFmtId="0" fontId="2" fillId="63" borderId="17" xfId="0" applyFont="1" applyFill="1" applyBorder="1" applyAlignment="1">
      <alignment horizontal="center" vertical="center" wrapText="1"/>
    </xf>
    <xf numFmtId="0" fontId="2" fillId="41" borderId="6" xfId="0" applyFont="1" applyFill="1" applyBorder="1" applyAlignment="1">
      <alignment horizontal="center" vertical="center"/>
    </xf>
    <xf numFmtId="0" fontId="2" fillId="63" borderId="6" xfId="0" applyFont="1" applyFill="1" applyBorder="1" applyAlignment="1">
      <alignment horizontal="center" vertical="center" wrapText="1"/>
    </xf>
    <xf numFmtId="0" fontId="2" fillId="63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2" borderId="6" xfId="0" applyFont="1" applyFill="1" applyBorder="1" applyAlignment="1">
      <alignment horizontal="center" vertical="center"/>
    </xf>
    <xf numFmtId="0" fontId="2" fillId="64" borderId="6" xfId="0" applyFont="1" applyFill="1" applyBorder="1" applyAlignment="1">
      <alignment horizontal="center" vertical="center"/>
    </xf>
    <xf numFmtId="0" fontId="59" fillId="6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65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770">
    <cellStyle name="20 % - Akzent1" xfId="22" builtinId="30" customBuiltin="1"/>
    <cellStyle name="20 % - Akzent1 2" xfId="52" xr:uid="{00000000-0005-0000-0000-000001000000}"/>
    <cellStyle name="20 % - Akzent1 2 2" xfId="146" xr:uid="{00000000-0005-0000-0000-000002000000}"/>
    <cellStyle name="20 % - Akzent1 2 3" xfId="147" xr:uid="{00000000-0005-0000-0000-000003000000}"/>
    <cellStyle name="20 % - Akzent1 3" xfId="66" xr:uid="{00000000-0005-0000-0000-000004000000}"/>
    <cellStyle name="20 % - Akzent1 3 2" xfId="148" xr:uid="{00000000-0005-0000-0000-000005000000}"/>
    <cellStyle name="20 % - Akzent1 3 2 2" xfId="149" xr:uid="{00000000-0005-0000-0000-000006000000}"/>
    <cellStyle name="20 % - Akzent1 3 3" xfId="150" xr:uid="{00000000-0005-0000-0000-000007000000}"/>
    <cellStyle name="20 % - Akzent1 4" xfId="80" xr:uid="{00000000-0005-0000-0000-000008000000}"/>
    <cellStyle name="20 % - Akzent1 4 2" xfId="151" xr:uid="{00000000-0005-0000-0000-000009000000}"/>
    <cellStyle name="20 % - Akzent1 4 2 2" xfId="152" xr:uid="{00000000-0005-0000-0000-00000A000000}"/>
    <cellStyle name="20 % - Akzent1 4 3" xfId="153" xr:uid="{00000000-0005-0000-0000-00000B000000}"/>
    <cellStyle name="20 % - Akzent1 5" xfId="122" xr:uid="{00000000-0005-0000-0000-00000C000000}"/>
    <cellStyle name="20 % - Akzent1 5 2" xfId="154" xr:uid="{00000000-0005-0000-0000-00000D000000}"/>
    <cellStyle name="20 % - Akzent1 6" xfId="155" xr:uid="{00000000-0005-0000-0000-00000E000000}"/>
    <cellStyle name="20 % - Akzent1 7" xfId="156" xr:uid="{00000000-0005-0000-0000-00000F000000}"/>
    <cellStyle name="20 % - Akzent2" xfId="26" builtinId="34" customBuiltin="1"/>
    <cellStyle name="20 % - Akzent2 2" xfId="54" xr:uid="{00000000-0005-0000-0000-000011000000}"/>
    <cellStyle name="20 % - Akzent2 2 2" xfId="157" xr:uid="{00000000-0005-0000-0000-000012000000}"/>
    <cellStyle name="20 % - Akzent2 3" xfId="68" xr:uid="{00000000-0005-0000-0000-000013000000}"/>
    <cellStyle name="20 % - Akzent2 3 2" xfId="158" xr:uid="{00000000-0005-0000-0000-000014000000}"/>
    <cellStyle name="20 % - Akzent2 3 2 2" xfId="159" xr:uid="{00000000-0005-0000-0000-000015000000}"/>
    <cellStyle name="20 % - Akzent2 3 3" xfId="160" xr:uid="{00000000-0005-0000-0000-000016000000}"/>
    <cellStyle name="20 % - Akzent2 4" xfId="82" xr:uid="{00000000-0005-0000-0000-000017000000}"/>
    <cellStyle name="20 % - Akzent2 4 2" xfId="161" xr:uid="{00000000-0005-0000-0000-000018000000}"/>
    <cellStyle name="20 % - Akzent2 4 2 2" xfId="162" xr:uid="{00000000-0005-0000-0000-000019000000}"/>
    <cellStyle name="20 % - Akzent2 4 3" xfId="163" xr:uid="{00000000-0005-0000-0000-00001A000000}"/>
    <cellStyle name="20 % - Akzent2 5" xfId="124" xr:uid="{00000000-0005-0000-0000-00001B000000}"/>
    <cellStyle name="20 % - Akzent2 5 2" xfId="164" xr:uid="{00000000-0005-0000-0000-00001C000000}"/>
    <cellStyle name="20 % - Akzent2 6" xfId="143" xr:uid="{00000000-0005-0000-0000-00001D000000}"/>
    <cellStyle name="20 % - Akzent2 7" xfId="165" xr:uid="{00000000-0005-0000-0000-00001E000000}"/>
    <cellStyle name="20 % - Akzent3" xfId="30" builtinId="38" customBuiltin="1"/>
    <cellStyle name="20 % - Akzent3 2" xfId="56" xr:uid="{00000000-0005-0000-0000-000020000000}"/>
    <cellStyle name="20 % - Akzent3 2 2" xfId="166" xr:uid="{00000000-0005-0000-0000-000021000000}"/>
    <cellStyle name="20 % - Akzent3 3" xfId="70" xr:uid="{00000000-0005-0000-0000-000022000000}"/>
    <cellStyle name="20 % - Akzent3 3 2" xfId="167" xr:uid="{00000000-0005-0000-0000-000023000000}"/>
    <cellStyle name="20 % - Akzent3 3 2 2" xfId="168" xr:uid="{00000000-0005-0000-0000-000024000000}"/>
    <cellStyle name="20 % - Akzent3 3 3" xfId="169" xr:uid="{00000000-0005-0000-0000-000025000000}"/>
    <cellStyle name="20 % - Akzent3 4" xfId="84" xr:uid="{00000000-0005-0000-0000-000026000000}"/>
    <cellStyle name="20 % - Akzent3 4 2" xfId="170" xr:uid="{00000000-0005-0000-0000-000027000000}"/>
    <cellStyle name="20 % - Akzent3 4 2 2" xfId="171" xr:uid="{00000000-0005-0000-0000-000028000000}"/>
    <cellStyle name="20 % - Akzent3 4 3" xfId="172" xr:uid="{00000000-0005-0000-0000-000029000000}"/>
    <cellStyle name="20 % - Akzent3 5" xfId="126" xr:uid="{00000000-0005-0000-0000-00002A000000}"/>
    <cellStyle name="20 % - Akzent3 5 2" xfId="173" xr:uid="{00000000-0005-0000-0000-00002B000000}"/>
    <cellStyle name="20 % - Akzent3 6" xfId="174" xr:uid="{00000000-0005-0000-0000-00002C000000}"/>
    <cellStyle name="20 % - Akzent3 7" xfId="175" xr:uid="{00000000-0005-0000-0000-00002D000000}"/>
    <cellStyle name="20 % - Akzent4" xfId="34" builtinId="42" customBuiltin="1"/>
    <cellStyle name="20 % - Akzent4 2" xfId="58" xr:uid="{00000000-0005-0000-0000-00002F000000}"/>
    <cellStyle name="20 % - Akzent4 2 2" xfId="176" xr:uid="{00000000-0005-0000-0000-000030000000}"/>
    <cellStyle name="20 % - Akzent4 3" xfId="72" xr:uid="{00000000-0005-0000-0000-000031000000}"/>
    <cellStyle name="20 % - Akzent4 3 2" xfId="177" xr:uid="{00000000-0005-0000-0000-000032000000}"/>
    <cellStyle name="20 % - Akzent4 3 2 2" xfId="178" xr:uid="{00000000-0005-0000-0000-000033000000}"/>
    <cellStyle name="20 % - Akzent4 3 3" xfId="179" xr:uid="{00000000-0005-0000-0000-000034000000}"/>
    <cellStyle name="20 % - Akzent4 4" xfId="86" xr:uid="{00000000-0005-0000-0000-000035000000}"/>
    <cellStyle name="20 % - Akzent4 4 2" xfId="180" xr:uid="{00000000-0005-0000-0000-000036000000}"/>
    <cellStyle name="20 % - Akzent4 4 2 2" xfId="181" xr:uid="{00000000-0005-0000-0000-000037000000}"/>
    <cellStyle name="20 % - Akzent4 4 3" xfId="182" xr:uid="{00000000-0005-0000-0000-000038000000}"/>
    <cellStyle name="20 % - Akzent4 5" xfId="128" xr:uid="{00000000-0005-0000-0000-000039000000}"/>
    <cellStyle name="20 % - Akzent4 5 2" xfId="183" xr:uid="{00000000-0005-0000-0000-00003A000000}"/>
    <cellStyle name="20 % - Akzent4 6" xfId="184" xr:uid="{00000000-0005-0000-0000-00003B000000}"/>
    <cellStyle name="20 % - Akzent4 7" xfId="185" xr:uid="{00000000-0005-0000-0000-00003C000000}"/>
    <cellStyle name="20 % - Akzent5" xfId="38" builtinId="46" customBuiltin="1"/>
    <cellStyle name="20 % - Akzent5 2" xfId="60" xr:uid="{00000000-0005-0000-0000-00003E000000}"/>
    <cellStyle name="20 % - Akzent5 2 2" xfId="186" xr:uid="{00000000-0005-0000-0000-00003F000000}"/>
    <cellStyle name="20 % - Akzent5 3" xfId="74" xr:uid="{00000000-0005-0000-0000-000040000000}"/>
    <cellStyle name="20 % - Akzent5 3 2" xfId="187" xr:uid="{00000000-0005-0000-0000-000041000000}"/>
    <cellStyle name="20 % - Akzent5 3 2 2" xfId="188" xr:uid="{00000000-0005-0000-0000-000042000000}"/>
    <cellStyle name="20 % - Akzent5 3 3" xfId="189" xr:uid="{00000000-0005-0000-0000-000043000000}"/>
    <cellStyle name="20 % - Akzent5 4" xfId="88" xr:uid="{00000000-0005-0000-0000-000044000000}"/>
    <cellStyle name="20 % - Akzent5 4 2" xfId="190" xr:uid="{00000000-0005-0000-0000-000045000000}"/>
    <cellStyle name="20 % - Akzent5 4 2 2" xfId="191" xr:uid="{00000000-0005-0000-0000-000046000000}"/>
    <cellStyle name="20 % - Akzent5 4 3" xfId="192" xr:uid="{00000000-0005-0000-0000-000047000000}"/>
    <cellStyle name="20 % - Akzent5 5" xfId="130" xr:uid="{00000000-0005-0000-0000-000048000000}"/>
    <cellStyle name="20 % - Akzent5 5 2" xfId="193" xr:uid="{00000000-0005-0000-0000-000049000000}"/>
    <cellStyle name="20 % - Akzent5 6" xfId="194" xr:uid="{00000000-0005-0000-0000-00004A000000}"/>
    <cellStyle name="20 % - Akzent5 7" xfId="195" xr:uid="{00000000-0005-0000-0000-00004B000000}"/>
    <cellStyle name="20 % - Akzent6" xfId="42" builtinId="50" customBuiltin="1"/>
    <cellStyle name="20 % - Akzent6 2" xfId="62" xr:uid="{00000000-0005-0000-0000-00004D000000}"/>
    <cellStyle name="20 % - Akzent6 2 2" xfId="196" xr:uid="{00000000-0005-0000-0000-00004E000000}"/>
    <cellStyle name="20 % - Akzent6 3" xfId="76" xr:uid="{00000000-0005-0000-0000-00004F000000}"/>
    <cellStyle name="20 % - Akzent6 3 2" xfId="197" xr:uid="{00000000-0005-0000-0000-000050000000}"/>
    <cellStyle name="20 % - Akzent6 3 2 2" xfId="198" xr:uid="{00000000-0005-0000-0000-000051000000}"/>
    <cellStyle name="20 % - Akzent6 3 3" xfId="199" xr:uid="{00000000-0005-0000-0000-000052000000}"/>
    <cellStyle name="20 % - Akzent6 4" xfId="90" xr:uid="{00000000-0005-0000-0000-000053000000}"/>
    <cellStyle name="20 % - Akzent6 4 2" xfId="200" xr:uid="{00000000-0005-0000-0000-000054000000}"/>
    <cellStyle name="20 % - Akzent6 4 2 2" xfId="201" xr:uid="{00000000-0005-0000-0000-000055000000}"/>
    <cellStyle name="20 % - Akzent6 4 3" xfId="202" xr:uid="{00000000-0005-0000-0000-000056000000}"/>
    <cellStyle name="20 % - Akzent6 5" xfId="132" xr:uid="{00000000-0005-0000-0000-000057000000}"/>
    <cellStyle name="20 % - Akzent6 5 2" xfId="203" xr:uid="{00000000-0005-0000-0000-000058000000}"/>
    <cellStyle name="20 % - Akzent6 6" xfId="204" xr:uid="{00000000-0005-0000-0000-000059000000}"/>
    <cellStyle name="20 % - Akzent6 7" xfId="205" xr:uid="{00000000-0005-0000-0000-00005A000000}"/>
    <cellStyle name="20% - Akzent1" xfId="103" xr:uid="{00000000-0005-0000-0000-00005B000000}"/>
    <cellStyle name="20% - Akzent2" xfId="104" xr:uid="{00000000-0005-0000-0000-00005C000000}"/>
    <cellStyle name="20% - Akzent3" xfId="105" xr:uid="{00000000-0005-0000-0000-00005D000000}"/>
    <cellStyle name="20% - Akzent4" xfId="106" xr:uid="{00000000-0005-0000-0000-00005E000000}"/>
    <cellStyle name="20% - Akzent5" xfId="107" xr:uid="{00000000-0005-0000-0000-00005F000000}"/>
    <cellStyle name="20% - Akzent6" xfId="108" xr:uid="{00000000-0005-0000-0000-000060000000}"/>
    <cellStyle name="40 % - Akzent1" xfId="23" builtinId="31" customBuiltin="1"/>
    <cellStyle name="40 % - Akzent1 2" xfId="53" xr:uid="{00000000-0005-0000-0000-000062000000}"/>
    <cellStyle name="40 % - Akzent1 2 2" xfId="206" xr:uid="{00000000-0005-0000-0000-000063000000}"/>
    <cellStyle name="40 % - Akzent1 3" xfId="67" xr:uid="{00000000-0005-0000-0000-000064000000}"/>
    <cellStyle name="40 % - Akzent1 3 2" xfId="207" xr:uid="{00000000-0005-0000-0000-000065000000}"/>
    <cellStyle name="40 % - Akzent1 3 2 2" xfId="208" xr:uid="{00000000-0005-0000-0000-000066000000}"/>
    <cellStyle name="40 % - Akzent1 3 3" xfId="209" xr:uid="{00000000-0005-0000-0000-000067000000}"/>
    <cellStyle name="40 % - Akzent1 4" xfId="81" xr:uid="{00000000-0005-0000-0000-000068000000}"/>
    <cellStyle name="40 % - Akzent1 4 2" xfId="210" xr:uid="{00000000-0005-0000-0000-000069000000}"/>
    <cellStyle name="40 % - Akzent1 4 2 2" xfId="211" xr:uid="{00000000-0005-0000-0000-00006A000000}"/>
    <cellStyle name="40 % - Akzent1 4 3" xfId="212" xr:uid="{00000000-0005-0000-0000-00006B000000}"/>
    <cellStyle name="40 % - Akzent1 5" xfId="123" xr:uid="{00000000-0005-0000-0000-00006C000000}"/>
    <cellStyle name="40 % - Akzent1 5 2" xfId="213" xr:uid="{00000000-0005-0000-0000-00006D000000}"/>
    <cellStyle name="40 % - Akzent1 6" xfId="214" xr:uid="{00000000-0005-0000-0000-00006E000000}"/>
    <cellStyle name="40 % - Akzent1 7" xfId="215" xr:uid="{00000000-0005-0000-0000-00006F000000}"/>
    <cellStyle name="40 % - Akzent2" xfId="27" builtinId="35" customBuiltin="1"/>
    <cellStyle name="40 % - Akzent2 2" xfId="55" xr:uid="{00000000-0005-0000-0000-000071000000}"/>
    <cellStyle name="40 % - Akzent2 2 2" xfId="216" xr:uid="{00000000-0005-0000-0000-000072000000}"/>
    <cellStyle name="40 % - Akzent2 3" xfId="69" xr:uid="{00000000-0005-0000-0000-000073000000}"/>
    <cellStyle name="40 % - Akzent2 3 2" xfId="217" xr:uid="{00000000-0005-0000-0000-000074000000}"/>
    <cellStyle name="40 % - Akzent2 3 2 2" xfId="218" xr:uid="{00000000-0005-0000-0000-000075000000}"/>
    <cellStyle name="40 % - Akzent2 3 3" xfId="219" xr:uid="{00000000-0005-0000-0000-000076000000}"/>
    <cellStyle name="40 % - Akzent2 4" xfId="83" xr:uid="{00000000-0005-0000-0000-000077000000}"/>
    <cellStyle name="40 % - Akzent2 4 2" xfId="220" xr:uid="{00000000-0005-0000-0000-000078000000}"/>
    <cellStyle name="40 % - Akzent2 4 2 2" xfId="221" xr:uid="{00000000-0005-0000-0000-000079000000}"/>
    <cellStyle name="40 % - Akzent2 4 3" xfId="222" xr:uid="{00000000-0005-0000-0000-00007A000000}"/>
    <cellStyle name="40 % - Akzent2 5" xfId="125" xr:uid="{00000000-0005-0000-0000-00007B000000}"/>
    <cellStyle name="40 % - Akzent2 5 2" xfId="223" xr:uid="{00000000-0005-0000-0000-00007C000000}"/>
    <cellStyle name="40 % - Akzent2 6" xfId="224" xr:uid="{00000000-0005-0000-0000-00007D000000}"/>
    <cellStyle name="40 % - Akzent2 7" xfId="225" xr:uid="{00000000-0005-0000-0000-00007E000000}"/>
    <cellStyle name="40 % - Akzent3" xfId="31" builtinId="39" customBuiltin="1"/>
    <cellStyle name="40 % - Akzent3 2" xfId="57" xr:uid="{00000000-0005-0000-0000-000080000000}"/>
    <cellStyle name="40 % - Akzent3 2 2" xfId="226" xr:uid="{00000000-0005-0000-0000-000081000000}"/>
    <cellStyle name="40 % - Akzent3 3" xfId="71" xr:uid="{00000000-0005-0000-0000-000082000000}"/>
    <cellStyle name="40 % - Akzent3 3 2" xfId="227" xr:uid="{00000000-0005-0000-0000-000083000000}"/>
    <cellStyle name="40 % - Akzent3 3 2 2" xfId="228" xr:uid="{00000000-0005-0000-0000-000084000000}"/>
    <cellStyle name="40 % - Akzent3 3 3" xfId="229" xr:uid="{00000000-0005-0000-0000-000085000000}"/>
    <cellStyle name="40 % - Akzent3 4" xfId="85" xr:uid="{00000000-0005-0000-0000-000086000000}"/>
    <cellStyle name="40 % - Akzent3 4 2" xfId="230" xr:uid="{00000000-0005-0000-0000-000087000000}"/>
    <cellStyle name="40 % - Akzent3 4 2 2" xfId="231" xr:uid="{00000000-0005-0000-0000-000088000000}"/>
    <cellStyle name="40 % - Akzent3 4 3" xfId="232" xr:uid="{00000000-0005-0000-0000-000089000000}"/>
    <cellStyle name="40 % - Akzent3 5" xfId="127" xr:uid="{00000000-0005-0000-0000-00008A000000}"/>
    <cellStyle name="40 % - Akzent3 5 2" xfId="233" xr:uid="{00000000-0005-0000-0000-00008B000000}"/>
    <cellStyle name="40 % - Akzent3 6" xfId="234" xr:uid="{00000000-0005-0000-0000-00008C000000}"/>
    <cellStyle name="40 % - Akzent3 7" xfId="235" xr:uid="{00000000-0005-0000-0000-00008D000000}"/>
    <cellStyle name="40 % - Akzent4" xfId="35" builtinId="43" customBuiltin="1"/>
    <cellStyle name="40 % - Akzent4 2" xfId="59" xr:uid="{00000000-0005-0000-0000-00008F000000}"/>
    <cellStyle name="40 % - Akzent4 2 2" xfId="236" xr:uid="{00000000-0005-0000-0000-000090000000}"/>
    <cellStyle name="40 % - Akzent4 3" xfId="73" xr:uid="{00000000-0005-0000-0000-000091000000}"/>
    <cellStyle name="40 % - Akzent4 3 2" xfId="237" xr:uid="{00000000-0005-0000-0000-000092000000}"/>
    <cellStyle name="40 % - Akzent4 3 2 2" xfId="238" xr:uid="{00000000-0005-0000-0000-000093000000}"/>
    <cellStyle name="40 % - Akzent4 3 3" xfId="239" xr:uid="{00000000-0005-0000-0000-000094000000}"/>
    <cellStyle name="40 % - Akzent4 4" xfId="87" xr:uid="{00000000-0005-0000-0000-000095000000}"/>
    <cellStyle name="40 % - Akzent4 4 2" xfId="240" xr:uid="{00000000-0005-0000-0000-000096000000}"/>
    <cellStyle name="40 % - Akzent4 4 2 2" xfId="241" xr:uid="{00000000-0005-0000-0000-000097000000}"/>
    <cellStyle name="40 % - Akzent4 4 3" xfId="242" xr:uid="{00000000-0005-0000-0000-000098000000}"/>
    <cellStyle name="40 % - Akzent4 5" xfId="129" xr:uid="{00000000-0005-0000-0000-000099000000}"/>
    <cellStyle name="40 % - Akzent4 5 2" xfId="243" xr:uid="{00000000-0005-0000-0000-00009A000000}"/>
    <cellStyle name="40 % - Akzent4 6" xfId="244" xr:uid="{00000000-0005-0000-0000-00009B000000}"/>
    <cellStyle name="40 % - Akzent4 7" xfId="245" xr:uid="{00000000-0005-0000-0000-00009C000000}"/>
    <cellStyle name="40 % - Akzent5" xfId="39" builtinId="47" customBuiltin="1"/>
    <cellStyle name="40 % - Akzent5 2" xfId="61" xr:uid="{00000000-0005-0000-0000-00009E000000}"/>
    <cellStyle name="40 % - Akzent5 2 2" xfId="246" xr:uid="{00000000-0005-0000-0000-00009F000000}"/>
    <cellStyle name="40 % - Akzent5 3" xfId="75" xr:uid="{00000000-0005-0000-0000-0000A0000000}"/>
    <cellStyle name="40 % - Akzent5 3 2" xfId="247" xr:uid="{00000000-0005-0000-0000-0000A1000000}"/>
    <cellStyle name="40 % - Akzent5 3 2 2" xfId="248" xr:uid="{00000000-0005-0000-0000-0000A2000000}"/>
    <cellStyle name="40 % - Akzent5 3 3" xfId="249" xr:uid="{00000000-0005-0000-0000-0000A3000000}"/>
    <cellStyle name="40 % - Akzent5 4" xfId="89" xr:uid="{00000000-0005-0000-0000-0000A4000000}"/>
    <cellStyle name="40 % - Akzent5 4 2" xfId="250" xr:uid="{00000000-0005-0000-0000-0000A5000000}"/>
    <cellStyle name="40 % - Akzent5 4 2 2" xfId="251" xr:uid="{00000000-0005-0000-0000-0000A6000000}"/>
    <cellStyle name="40 % - Akzent5 4 3" xfId="252" xr:uid="{00000000-0005-0000-0000-0000A7000000}"/>
    <cellStyle name="40 % - Akzent5 5" xfId="131" xr:uid="{00000000-0005-0000-0000-0000A8000000}"/>
    <cellStyle name="40 % - Akzent5 5 2" xfId="253" xr:uid="{00000000-0005-0000-0000-0000A9000000}"/>
    <cellStyle name="40 % - Akzent5 6" xfId="254" xr:uid="{00000000-0005-0000-0000-0000AA000000}"/>
    <cellStyle name="40 % - Akzent5 7" xfId="255" xr:uid="{00000000-0005-0000-0000-0000AB000000}"/>
    <cellStyle name="40 % - Akzent6" xfId="43" builtinId="51" customBuiltin="1"/>
    <cellStyle name="40 % - Akzent6 2" xfId="63" xr:uid="{00000000-0005-0000-0000-0000AD000000}"/>
    <cellStyle name="40 % - Akzent6 2 2" xfId="256" xr:uid="{00000000-0005-0000-0000-0000AE000000}"/>
    <cellStyle name="40 % - Akzent6 3" xfId="77" xr:uid="{00000000-0005-0000-0000-0000AF000000}"/>
    <cellStyle name="40 % - Akzent6 3 2" xfId="257" xr:uid="{00000000-0005-0000-0000-0000B0000000}"/>
    <cellStyle name="40 % - Akzent6 3 2 2" xfId="258" xr:uid="{00000000-0005-0000-0000-0000B1000000}"/>
    <cellStyle name="40 % - Akzent6 3 3" xfId="259" xr:uid="{00000000-0005-0000-0000-0000B2000000}"/>
    <cellStyle name="40 % - Akzent6 4" xfId="91" xr:uid="{00000000-0005-0000-0000-0000B3000000}"/>
    <cellStyle name="40 % - Akzent6 4 2" xfId="260" xr:uid="{00000000-0005-0000-0000-0000B4000000}"/>
    <cellStyle name="40 % - Akzent6 4 2 2" xfId="261" xr:uid="{00000000-0005-0000-0000-0000B5000000}"/>
    <cellStyle name="40 % - Akzent6 4 3" xfId="262" xr:uid="{00000000-0005-0000-0000-0000B6000000}"/>
    <cellStyle name="40 % - Akzent6 5" xfId="133" xr:uid="{00000000-0005-0000-0000-0000B7000000}"/>
    <cellStyle name="40 % - Akzent6 5 2" xfId="263" xr:uid="{00000000-0005-0000-0000-0000B8000000}"/>
    <cellStyle name="40 % - Akzent6 6" xfId="264" xr:uid="{00000000-0005-0000-0000-0000B9000000}"/>
    <cellStyle name="40 % - Akzent6 7" xfId="265" xr:uid="{00000000-0005-0000-0000-0000BA000000}"/>
    <cellStyle name="40% - Akzent1" xfId="109" xr:uid="{00000000-0005-0000-0000-0000BB000000}"/>
    <cellStyle name="40% - Akzent2" xfId="110" xr:uid="{00000000-0005-0000-0000-0000BC000000}"/>
    <cellStyle name="40% - Akzent3" xfId="111" xr:uid="{00000000-0005-0000-0000-0000BD000000}"/>
    <cellStyle name="40% - Akzent4" xfId="112" xr:uid="{00000000-0005-0000-0000-0000BE000000}"/>
    <cellStyle name="40% - Akzent5" xfId="113" xr:uid="{00000000-0005-0000-0000-0000BF000000}"/>
    <cellStyle name="40% - Akzent6" xfId="114" xr:uid="{00000000-0005-0000-0000-0000C0000000}"/>
    <cellStyle name="60 % - Akzent1" xfId="24" builtinId="32" customBuiltin="1"/>
    <cellStyle name="60 % - Akzent1 2" xfId="266" xr:uid="{00000000-0005-0000-0000-0000C2000000}"/>
    <cellStyle name="60 % - Akzent1 3" xfId="267" xr:uid="{00000000-0005-0000-0000-0000C3000000}"/>
    <cellStyle name="60 % - Akzent1 4" xfId="268" xr:uid="{00000000-0005-0000-0000-0000C4000000}"/>
    <cellStyle name="60 % - Akzent1 5" xfId="269" xr:uid="{00000000-0005-0000-0000-0000C5000000}"/>
    <cellStyle name="60 % - Akzent2" xfId="28" builtinId="36" customBuiltin="1"/>
    <cellStyle name="60 % - Akzent2 2" xfId="139" xr:uid="{00000000-0005-0000-0000-0000C7000000}"/>
    <cellStyle name="60 % - Akzent2 3" xfId="270" xr:uid="{00000000-0005-0000-0000-0000C8000000}"/>
    <cellStyle name="60 % - Akzent2 4" xfId="271" xr:uid="{00000000-0005-0000-0000-0000C9000000}"/>
    <cellStyle name="60 % - Akzent3" xfId="32" builtinId="40" customBuiltin="1"/>
    <cellStyle name="60 % - Akzent3 2" xfId="272" xr:uid="{00000000-0005-0000-0000-0000CB000000}"/>
    <cellStyle name="60 % - Akzent3 3" xfId="273" xr:uid="{00000000-0005-0000-0000-0000CC000000}"/>
    <cellStyle name="60 % - Akzent3 4" xfId="274" xr:uid="{00000000-0005-0000-0000-0000CD000000}"/>
    <cellStyle name="60 % - Akzent4" xfId="36" builtinId="44" customBuiltin="1"/>
    <cellStyle name="60 % - Akzent4 2" xfId="275" xr:uid="{00000000-0005-0000-0000-0000CF000000}"/>
    <cellStyle name="60 % - Akzent4 3" xfId="276" xr:uid="{00000000-0005-0000-0000-0000D0000000}"/>
    <cellStyle name="60 % - Akzent4 4" xfId="277" xr:uid="{00000000-0005-0000-0000-0000D1000000}"/>
    <cellStyle name="60 % - Akzent5" xfId="40" builtinId="48" customBuiltin="1"/>
    <cellStyle name="60 % - Akzent5 2" xfId="278" xr:uid="{00000000-0005-0000-0000-0000D3000000}"/>
    <cellStyle name="60 % - Akzent5 3" xfId="279" xr:uid="{00000000-0005-0000-0000-0000D4000000}"/>
    <cellStyle name="60 % - Akzent5 4" xfId="280" xr:uid="{00000000-0005-0000-0000-0000D5000000}"/>
    <cellStyle name="60 % - Akzent6" xfId="44" builtinId="52" customBuiltin="1"/>
    <cellStyle name="60 % - Akzent6 2" xfId="281" xr:uid="{00000000-0005-0000-0000-0000D7000000}"/>
    <cellStyle name="60 % - Akzent6 3" xfId="282" xr:uid="{00000000-0005-0000-0000-0000D8000000}"/>
    <cellStyle name="60 % - Akzent6 4" xfId="283" xr:uid="{00000000-0005-0000-0000-0000D9000000}"/>
    <cellStyle name="60% - Akzent1" xfId="115" xr:uid="{00000000-0005-0000-0000-0000DA000000}"/>
    <cellStyle name="60% - Akzent2" xfId="116" xr:uid="{00000000-0005-0000-0000-0000DB000000}"/>
    <cellStyle name="60% - Akzent3" xfId="117" xr:uid="{00000000-0005-0000-0000-0000DC000000}"/>
    <cellStyle name="60% - Akzent4" xfId="118" xr:uid="{00000000-0005-0000-0000-0000DD000000}"/>
    <cellStyle name="60% - Akzent5" xfId="119" xr:uid="{00000000-0005-0000-0000-0000DE000000}"/>
    <cellStyle name="60% - Akzent6" xfId="120" xr:uid="{00000000-0005-0000-0000-0000DF000000}"/>
    <cellStyle name="Akzent1" xfId="21" builtinId="29" customBuiltin="1"/>
    <cellStyle name="Akzent1 2" xfId="284" xr:uid="{00000000-0005-0000-0000-0000E1000000}"/>
    <cellStyle name="Akzent1 3" xfId="285" xr:uid="{00000000-0005-0000-0000-0000E2000000}"/>
    <cellStyle name="Akzent1 4" xfId="286" xr:uid="{00000000-0005-0000-0000-0000E3000000}"/>
    <cellStyle name="Akzent1 5" xfId="287" xr:uid="{00000000-0005-0000-0000-0000E4000000}"/>
    <cellStyle name="Akzent2" xfId="25" builtinId="33" customBuiltin="1"/>
    <cellStyle name="Akzent2 2" xfId="137" xr:uid="{00000000-0005-0000-0000-0000E6000000}"/>
    <cellStyle name="Akzent2 3" xfId="288" xr:uid="{00000000-0005-0000-0000-0000E7000000}"/>
    <cellStyle name="Akzent2 4" xfId="289" xr:uid="{00000000-0005-0000-0000-0000E8000000}"/>
    <cellStyle name="Akzent3" xfId="29" builtinId="37" customBuiltin="1"/>
    <cellStyle name="Akzent3 2" xfId="290" xr:uid="{00000000-0005-0000-0000-0000EA000000}"/>
    <cellStyle name="Akzent3 3" xfId="291" xr:uid="{00000000-0005-0000-0000-0000EB000000}"/>
    <cellStyle name="Akzent3 4" xfId="292" xr:uid="{00000000-0005-0000-0000-0000EC000000}"/>
    <cellStyle name="Akzent3 5" xfId="293" xr:uid="{00000000-0005-0000-0000-0000ED000000}"/>
    <cellStyle name="Akzent4" xfId="33" builtinId="41" customBuiltin="1"/>
    <cellStyle name="Akzent4 2" xfId="294" xr:uid="{00000000-0005-0000-0000-0000EF000000}"/>
    <cellStyle name="Akzent4 3" xfId="140" xr:uid="{00000000-0005-0000-0000-0000F0000000}"/>
    <cellStyle name="Akzent4 4" xfId="295" xr:uid="{00000000-0005-0000-0000-0000F1000000}"/>
    <cellStyle name="Akzent5" xfId="37" builtinId="45" customBuiltin="1"/>
    <cellStyle name="Akzent5 2" xfId="135" xr:uid="{00000000-0005-0000-0000-0000F3000000}"/>
    <cellStyle name="Akzent5 3" xfId="141" xr:uid="{00000000-0005-0000-0000-0000F4000000}"/>
    <cellStyle name="Akzent5 4" xfId="296" xr:uid="{00000000-0005-0000-0000-0000F5000000}"/>
    <cellStyle name="Akzent6" xfId="41" builtinId="49" customBuiltin="1"/>
    <cellStyle name="Akzent6 2" xfId="297" xr:uid="{00000000-0005-0000-0000-0000F7000000}"/>
    <cellStyle name="Akzent6 3" xfId="298" xr:uid="{00000000-0005-0000-0000-0000F8000000}"/>
    <cellStyle name="Akzent6 4" xfId="299" xr:uid="{00000000-0005-0000-0000-0000F9000000}"/>
    <cellStyle name="Ausgabe" xfId="14" builtinId="21" customBuiltin="1"/>
    <cellStyle name="Ausgabe 2" xfId="138" xr:uid="{00000000-0005-0000-0000-0000FB000000}"/>
    <cellStyle name="Ausgabe 3" xfId="300" xr:uid="{00000000-0005-0000-0000-0000FC000000}"/>
    <cellStyle name="Ausgabe 4" xfId="301" xr:uid="{00000000-0005-0000-0000-0000FD000000}"/>
    <cellStyle name="Berechnung" xfId="15" builtinId="22" customBuiltin="1"/>
    <cellStyle name="Berechnung 2" xfId="142" xr:uid="{00000000-0005-0000-0000-0000FF000000}"/>
    <cellStyle name="Berechnung 2 2" xfId="302" xr:uid="{00000000-0005-0000-0000-000000010000}"/>
    <cellStyle name="Berechnung 3" xfId="303" xr:uid="{00000000-0005-0000-0000-000001010000}"/>
    <cellStyle name="Berechnung 4" xfId="304" xr:uid="{00000000-0005-0000-0000-000002010000}"/>
    <cellStyle name="Eingabe" xfId="13" builtinId="20" customBuiltin="1"/>
    <cellStyle name="Eingabe 2" xfId="136" xr:uid="{00000000-0005-0000-0000-000004010000}"/>
    <cellStyle name="Eingabe 2 2" xfId="305" xr:uid="{00000000-0005-0000-0000-000005010000}"/>
    <cellStyle name="Eingabe 3" xfId="306" xr:uid="{00000000-0005-0000-0000-000006010000}"/>
    <cellStyle name="Eingabe 4" xfId="307" xr:uid="{00000000-0005-0000-0000-000007010000}"/>
    <cellStyle name="Ergebnis" xfId="20" builtinId="25" customBuiltin="1"/>
    <cellStyle name="Ergebnis 2" xfId="308" xr:uid="{00000000-0005-0000-0000-000009010000}"/>
    <cellStyle name="Ergebnis 3" xfId="309" xr:uid="{00000000-0005-0000-0000-00000A010000}"/>
    <cellStyle name="Ergebnis 4" xfId="310" xr:uid="{00000000-0005-0000-0000-00000B010000}"/>
    <cellStyle name="Erklärender Text" xfId="19" builtinId="53" customBuiltin="1"/>
    <cellStyle name="Erklärender Text 2" xfId="311" xr:uid="{00000000-0005-0000-0000-00000D010000}"/>
    <cellStyle name="Erklärender Text 3" xfId="312" xr:uid="{00000000-0005-0000-0000-00000E010000}"/>
    <cellStyle name="Erklärender Text 4" xfId="313" xr:uid="{00000000-0005-0000-0000-00000F010000}"/>
    <cellStyle name="Euro" xfId="314" xr:uid="{00000000-0005-0000-0000-000010010000}"/>
    <cellStyle name="Euro 2" xfId="100" xr:uid="{00000000-0005-0000-0000-000011010000}"/>
    <cellStyle name="Euro 2 2" xfId="315" xr:uid="{00000000-0005-0000-0000-000012010000}"/>
    <cellStyle name="Euro 2 2 2" xfId="316" xr:uid="{00000000-0005-0000-0000-000013010000}"/>
    <cellStyle name="Euro 2 2 2 2" xfId="317" xr:uid="{00000000-0005-0000-0000-000014010000}"/>
    <cellStyle name="Euro 2 2 2 2 2" xfId="318" xr:uid="{00000000-0005-0000-0000-000015010000}"/>
    <cellStyle name="Euro 2 2 2 2 2 2" xfId="319" xr:uid="{00000000-0005-0000-0000-000016010000}"/>
    <cellStyle name="Euro 2 2 2 2 3" xfId="320" xr:uid="{00000000-0005-0000-0000-000017010000}"/>
    <cellStyle name="Euro 2 2 2 3" xfId="321" xr:uid="{00000000-0005-0000-0000-000018010000}"/>
    <cellStyle name="Euro 2 2 2 3 2" xfId="322" xr:uid="{00000000-0005-0000-0000-000019010000}"/>
    <cellStyle name="Euro 2 2 2 3 2 2" xfId="323" xr:uid="{00000000-0005-0000-0000-00001A010000}"/>
    <cellStyle name="Euro 2 2 2 3 2 2 2" xfId="324" xr:uid="{00000000-0005-0000-0000-00001B010000}"/>
    <cellStyle name="Euro 2 2 2 3 2 3" xfId="325" xr:uid="{00000000-0005-0000-0000-00001C010000}"/>
    <cellStyle name="Euro 2 2 2 3 3" xfId="326" xr:uid="{00000000-0005-0000-0000-00001D010000}"/>
    <cellStyle name="Euro 2 2 2 3 3 2" xfId="327" xr:uid="{00000000-0005-0000-0000-00001E010000}"/>
    <cellStyle name="Euro 2 2 2 3 4" xfId="328" xr:uid="{00000000-0005-0000-0000-00001F010000}"/>
    <cellStyle name="Euro 2 2 2 4" xfId="329" xr:uid="{00000000-0005-0000-0000-000020010000}"/>
    <cellStyle name="Euro 2 2 3" xfId="330" xr:uid="{00000000-0005-0000-0000-000021010000}"/>
    <cellStyle name="Euro 2 3" xfId="331" xr:uid="{00000000-0005-0000-0000-000022010000}"/>
    <cellStyle name="Euro 2 3 2" xfId="332" xr:uid="{00000000-0005-0000-0000-000023010000}"/>
    <cellStyle name="Euro 2 3 2 2" xfId="333" xr:uid="{00000000-0005-0000-0000-000024010000}"/>
    <cellStyle name="Euro 2 3 2 2 2" xfId="334" xr:uid="{00000000-0005-0000-0000-000025010000}"/>
    <cellStyle name="Euro 2 3 2 3" xfId="335" xr:uid="{00000000-0005-0000-0000-000026010000}"/>
    <cellStyle name="Euro 2 3 3" xfId="336" xr:uid="{00000000-0005-0000-0000-000027010000}"/>
    <cellStyle name="Euro 2 3 3 2" xfId="337" xr:uid="{00000000-0005-0000-0000-000028010000}"/>
    <cellStyle name="Euro 2 3 3 2 2" xfId="338" xr:uid="{00000000-0005-0000-0000-000029010000}"/>
    <cellStyle name="Euro 2 3 3 2 2 2" xfId="339" xr:uid="{00000000-0005-0000-0000-00002A010000}"/>
    <cellStyle name="Euro 2 3 3 2 3" xfId="340" xr:uid="{00000000-0005-0000-0000-00002B010000}"/>
    <cellStyle name="Euro 2 3 3 3" xfId="341" xr:uid="{00000000-0005-0000-0000-00002C010000}"/>
    <cellStyle name="Euro 2 3 3 3 2" xfId="342" xr:uid="{00000000-0005-0000-0000-00002D010000}"/>
    <cellStyle name="Euro 2 3 3 4" xfId="343" xr:uid="{00000000-0005-0000-0000-00002E010000}"/>
    <cellStyle name="Euro 2 3 4" xfId="344" xr:uid="{00000000-0005-0000-0000-00002F010000}"/>
    <cellStyle name="Euro 2 4" xfId="345" xr:uid="{00000000-0005-0000-0000-000030010000}"/>
    <cellStyle name="Euro 2 5" xfId="346" xr:uid="{00000000-0005-0000-0000-000031010000}"/>
    <cellStyle name="Euro 3" xfId="347" xr:uid="{00000000-0005-0000-0000-000032010000}"/>
    <cellStyle name="Euro 3 2" xfId="348" xr:uid="{00000000-0005-0000-0000-000033010000}"/>
    <cellStyle name="Euro 3 2 2" xfId="349" xr:uid="{00000000-0005-0000-0000-000034010000}"/>
    <cellStyle name="Euro 3 2 2 2" xfId="350" xr:uid="{00000000-0005-0000-0000-000035010000}"/>
    <cellStyle name="Euro 3 2 2 2 2" xfId="351" xr:uid="{00000000-0005-0000-0000-000036010000}"/>
    <cellStyle name="Euro 3 2 2 3" xfId="352" xr:uid="{00000000-0005-0000-0000-000037010000}"/>
    <cellStyle name="Euro 3 2 3" xfId="353" xr:uid="{00000000-0005-0000-0000-000038010000}"/>
    <cellStyle name="Euro 3 2 3 2" xfId="354" xr:uid="{00000000-0005-0000-0000-000039010000}"/>
    <cellStyle name="Euro 3 2 3 2 2" xfId="355" xr:uid="{00000000-0005-0000-0000-00003A010000}"/>
    <cellStyle name="Euro 3 2 3 2 2 2" xfId="356" xr:uid="{00000000-0005-0000-0000-00003B010000}"/>
    <cellStyle name="Euro 3 2 3 2 3" xfId="357" xr:uid="{00000000-0005-0000-0000-00003C010000}"/>
    <cellStyle name="Euro 3 2 3 3" xfId="358" xr:uid="{00000000-0005-0000-0000-00003D010000}"/>
    <cellStyle name="Euro 3 2 3 3 2" xfId="359" xr:uid="{00000000-0005-0000-0000-00003E010000}"/>
    <cellStyle name="Euro 3 2 3 4" xfId="360" xr:uid="{00000000-0005-0000-0000-00003F010000}"/>
    <cellStyle name="Euro 3 2 4" xfId="361" xr:uid="{00000000-0005-0000-0000-000040010000}"/>
    <cellStyle name="Euro 3 3" xfId="362" xr:uid="{00000000-0005-0000-0000-000041010000}"/>
    <cellStyle name="Euro 4" xfId="363" xr:uid="{00000000-0005-0000-0000-000042010000}"/>
    <cellStyle name="Euro 4 2" xfId="364" xr:uid="{00000000-0005-0000-0000-000043010000}"/>
    <cellStyle name="Euro 4 2 2" xfId="365" xr:uid="{00000000-0005-0000-0000-000044010000}"/>
    <cellStyle name="Euro 4 2 2 2" xfId="366" xr:uid="{00000000-0005-0000-0000-000045010000}"/>
    <cellStyle name="Euro 4 2 2 2 2" xfId="367" xr:uid="{00000000-0005-0000-0000-000046010000}"/>
    <cellStyle name="Euro 4 2 2 2 2 2" xfId="368" xr:uid="{00000000-0005-0000-0000-000047010000}"/>
    <cellStyle name="Euro 4 2 2 2 3" xfId="369" xr:uid="{00000000-0005-0000-0000-000048010000}"/>
    <cellStyle name="Euro 4 2 2 3" xfId="370" xr:uid="{00000000-0005-0000-0000-000049010000}"/>
    <cellStyle name="Euro 4 2 2 3 2" xfId="371" xr:uid="{00000000-0005-0000-0000-00004A010000}"/>
    <cellStyle name="Euro 4 2 2 3 2 2" xfId="372" xr:uid="{00000000-0005-0000-0000-00004B010000}"/>
    <cellStyle name="Euro 4 2 2 3 2 2 2" xfId="373" xr:uid="{00000000-0005-0000-0000-00004C010000}"/>
    <cellStyle name="Euro 4 2 2 3 2 3" xfId="374" xr:uid="{00000000-0005-0000-0000-00004D010000}"/>
    <cellStyle name="Euro 4 2 2 3 3" xfId="375" xr:uid="{00000000-0005-0000-0000-00004E010000}"/>
    <cellStyle name="Euro 4 2 2 3 3 2" xfId="376" xr:uid="{00000000-0005-0000-0000-00004F010000}"/>
    <cellStyle name="Euro 4 2 2 3 4" xfId="377" xr:uid="{00000000-0005-0000-0000-000050010000}"/>
    <cellStyle name="Euro 4 2 2 4" xfId="378" xr:uid="{00000000-0005-0000-0000-000051010000}"/>
    <cellStyle name="Euro 4 2 3" xfId="379" xr:uid="{00000000-0005-0000-0000-000052010000}"/>
    <cellStyle name="Euro 4 3" xfId="380" xr:uid="{00000000-0005-0000-0000-000053010000}"/>
    <cellStyle name="Euro 4 3 2" xfId="381" xr:uid="{00000000-0005-0000-0000-000054010000}"/>
    <cellStyle name="Euro 4 3 2 2" xfId="382" xr:uid="{00000000-0005-0000-0000-000055010000}"/>
    <cellStyle name="Euro 4 3 2 2 2" xfId="383" xr:uid="{00000000-0005-0000-0000-000056010000}"/>
    <cellStyle name="Euro 4 3 2 2 2 2" xfId="384" xr:uid="{00000000-0005-0000-0000-000057010000}"/>
    <cellStyle name="Euro 4 3 2 2 3" xfId="385" xr:uid="{00000000-0005-0000-0000-000058010000}"/>
    <cellStyle name="Euro 4 3 2 3" xfId="386" xr:uid="{00000000-0005-0000-0000-000059010000}"/>
    <cellStyle name="Euro 4 3 2 3 2" xfId="387" xr:uid="{00000000-0005-0000-0000-00005A010000}"/>
    <cellStyle name="Euro 4 3 2 3 2 2" xfId="388" xr:uid="{00000000-0005-0000-0000-00005B010000}"/>
    <cellStyle name="Euro 4 3 2 3 2 2 2" xfId="389" xr:uid="{00000000-0005-0000-0000-00005C010000}"/>
    <cellStyle name="Euro 4 3 2 3 2 3" xfId="390" xr:uid="{00000000-0005-0000-0000-00005D010000}"/>
    <cellStyle name="Euro 4 3 2 3 3" xfId="391" xr:uid="{00000000-0005-0000-0000-00005E010000}"/>
    <cellStyle name="Euro 4 3 2 3 3 2" xfId="392" xr:uid="{00000000-0005-0000-0000-00005F010000}"/>
    <cellStyle name="Euro 4 3 2 3 4" xfId="393" xr:uid="{00000000-0005-0000-0000-000060010000}"/>
    <cellStyle name="Euro 4 3 2 4" xfId="394" xr:uid="{00000000-0005-0000-0000-000061010000}"/>
    <cellStyle name="Euro 4 3 3" xfId="395" xr:uid="{00000000-0005-0000-0000-000062010000}"/>
    <cellStyle name="Euro 4 4" xfId="396" xr:uid="{00000000-0005-0000-0000-000063010000}"/>
    <cellStyle name="Euro 4 4 2" xfId="397" xr:uid="{00000000-0005-0000-0000-000064010000}"/>
    <cellStyle name="Euro 4 4 2 2" xfId="398" xr:uid="{00000000-0005-0000-0000-000065010000}"/>
    <cellStyle name="Euro 4 4 2 2 2" xfId="399" xr:uid="{00000000-0005-0000-0000-000066010000}"/>
    <cellStyle name="Euro 4 4 2 3" xfId="400" xr:uid="{00000000-0005-0000-0000-000067010000}"/>
    <cellStyle name="Euro 4 4 3" xfId="401" xr:uid="{00000000-0005-0000-0000-000068010000}"/>
    <cellStyle name="Euro 4 4 3 2" xfId="402" xr:uid="{00000000-0005-0000-0000-000069010000}"/>
    <cellStyle name="Euro 4 4 3 2 2" xfId="403" xr:uid="{00000000-0005-0000-0000-00006A010000}"/>
    <cellStyle name="Euro 4 4 3 2 2 2" xfId="404" xr:uid="{00000000-0005-0000-0000-00006B010000}"/>
    <cellStyle name="Euro 4 4 3 2 3" xfId="405" xr:uid="{00000000-0005-0000-0000-00006C010000}"/>
    <cellStyle name="Euro 4 4 3 3" xfId="406" xr:uid="{00000000-0005-0000-0000-00006D010000}"/>
    <cellStyle name="Euro 4 4 3 3 2" xfId="407" xr:uid="{00000000-0005-0000-0000-00006E010000}"/>
    <cellStyle name="Euro 4 4 3 4" xfId="408" xr:uid="{00000000-0005-0000-0000-00006F010000}"/>
    <cellStyle name="Euro 4 4 4" xfId="409" xr:uid="{00000000-0005-0000-0000-000070010000}"/>
    <cellStyle name="Euro 4 5" xfId="410" xr:uid="{00000000-0005-0000-0000-000071010000}"/>
    <cellStyle name="Euro 5" xfId="411" xr:uid="{00000000-0005-0000-0000-000072010000}"/>
    <cellStyle name="Euro 5 2" xfId="412" xr:uid="{00000000-0005-0000-0000-000073010000}"/>
    <cellStyle name="Euro 5 2 2" xfId="413" xr:uid="{00000000-0005-0000-0000-000074010000}"/>
    <cellStyle name="Euro 5 2 2 2" xfId="414" xr:uid="{00000000-0005-0000-0000-000075010000}"/>
    <cellStyle name="Euro 5 2 2 2 2" xfId="415" xr:uid="{00000000-0005-0000-0000-000076010000}"/>
    <cellStyle name="Euro 5 2 2 2 2 2" xfId="416" xr:uid="{00000000-0005-0000-0000-000077010000}"/>
    <cellStyle name="Euro 5 2 2 2 3" xfId="417" xr:uid="{00000000-0005-0000-0000-000078010000}"/>
    <cellStyle name="Euro 5 2 2 3" xfId="418" xr:uid="{00000000-0005-0000-0000-000079010000}"/>
    <cellStyle name="Euro 5 2 2 3 2" xfId="419" xr:uid="{00000000-0005-0000-0000-00007A010000}"/>
    <cellStyle name="Euro 5 2 2 3 2 2" xfId="420" xr:uid="{00000000-0005-0000-0000-00007B010000}"/>
    <cellStyle name="Euro 5 2 2 3 2 2 2" xfId="421" xr:uid="{00000000-0005-0000-0000-00007C010000}"/>
    <cellStyle name="Euro 5 2 2 3 2 3" xfId="422" xr:uid="{00000000-0005-0000-0000-00007D010000}"/>
    <cellStyle name="Euro 5 2 2 3 3" xfId="423" xr:uid="{00000000-0005-0000-0000-00007E010000}"/>
    <cellStyle name="Euro 5 2 2 3 3 2" xfId="424" xr:uid="{00000000-0005-0000-0000-00007F010000}"/>
    <cellStyle name="Euro 5 2 2 3 4" xfId="425" xr:uid="{00000000-0005-0000-0000-000080010000}"/>
    <cellStyle name="Euro 5 2 2 4" xfId="426" xr:uid="{00000000-0005-0000-0000-000081010000}"/>
    <cellStyle name="Euro 5 2 3" xfId="427" xr:uid="{00000000-0005-0000-0000-000082010000}"/>
    <cellStyle name="Euro 5 3" xfId="428" xr:uid="{00000000-0005-0000-0000-000083010000}"/>
    <cellStyle name="Euro 5 3 2" xfId="429" xr:uid="{00000000-0005-0000-0000-000084010000}"/>
    <cellStyle name="Euro 5 3 2 2" xfId="430" xr:uid="{00000000-0005-0000-0000-000085010000}"/>
    <cellStyle name="Euro 5 3 2 2 2" xfId="431" xr:uid="{00000000-0005-0000-0000-000086010000}"/>
    <cellStyle name="Euro 5 3 2 2 2 2" xfId="432" xr:uid="{00000000-0005-0000-0000-000087010000}"/>
    <cellStyle name="Euro 5 3 2 2 3" xfId="433" xr:uid="{00000000-0005-0000-0000-000088010000}"/>
    <cellStyle name="Euro 5 3 2 3" xfId="434" xr:uid="{00000000-0005-0000-0000-000089010000}"/>
    <cellStyle name="Euro 5 3 2 3 2" xfId="435" xr:uid="{00000000-0005-0000-0000-00008A010000}"/>
    <cellStyle name="Euro 5 3 2 3 2 2" xfId="436" xr:uid="{00000000-0005-0000-0000-00008B010000}"/>
    <cellStyle name="Euro 5 3 2 3 2 2 2" xfId="437" xr:uid="{00000000-0005-0000-0000-00008C010000}"/>
    <cellStyle name="Euro 5 3 2 3 2 3" xfId="438" xr:uid="{00000000-0005-0000-0000-00008D010000}"/>
    <cellStyle name="Euro 5 3 2 3 3" xfId="439" xr:uid="{00000000-0005-0000-0000-00008E010000}"/>
    <cellStyle name="Euro 5 3 2 3 3 2" xfId="440" xr:uid="{00000000-0005-0000-0000-00008F010000}"/>
    <cellStyle name="Euro 5 3 2 3 4" xfId="441" xr:uid="{00000000-0005-0000-0000-000090010000}"/>
    <cellStyle name="Euro 5 3 2 4" xfId="442" xr:uid="{00000000-0005-0000-0000-000091010000}"/>
    <cellStyle name="Euro 5 3 3" xfId="443" xr:uid="{00000000-0005-0000-0000-000092010000}"/>
    <cellStyle name="Euro 5 4" xfId="444" xr:uid="{00000000-0005-0000-0000-000093010000}"/>
    <cellStyle name="Euro 5 4 2" xfId="445" xr:uid="{00000000-0005-0000-0000-000094010000}"/>
    <cellStyle name="Euro 5 4 2 2" xfId="446" xr:uid="{00000000-0005-0000-0000-000095010000}"/>
    <cellStyle name="Euro 5 4 2 2 2" xfId="447" xr:uid="{00000000-0005-0000-0000-000096010000}"/>
    <cellStyle name="Euro 5 4 2 3" xfId="448" xr:uid="{00000000-0005-0000-0000-000097010000}"/>
    <cellStyle name="Euro 5 4 3" xfId="449" xr:uid="{00000000-0005-0000-0000-000098010000}"/>
    <cellStyle name="Euro 5 4 3 2" xfId="450" xr:uid="{00000000-0005-0000-0000-000099010000}"/>
    <cellStyle name="Euro 5 4 3 2 2" xfId="451" xr:uid="{00000000-0005-0000-0000-00009A010000}"/>
    <cellStyle name="Euro 5 4 3 2 2 2" xfId="452" xr:uid="{00000000-0005-0000-0000-00009B010000}"/>
    <cellStyle name="Euro 5 4 3 2 3" xfId="453" xr:uid="{00000000-0005-0000-0000-00009C010000}"/>
    <cellStyle name="Euro 5 4 3 3" xfId="454" xr:uid="{00000000-0005-0000-0000-00009D010000}"/>
    <cellStyle name="Euro 5 4 3 3 2" xfId="455" xr:uid="{00000000-0005-0000-0000-00009E010000}"/>
    <cellStyle name="Euro 5 4 3 4" xfId="456" xr:uid="{00000000-0005-0000-0000-00009F010000}"/>
    <cellStyle name="Euro 5 4 4" xfId="457" xr:uid="{00000000-0005-0000-0000-0000A0010000}"/>
    <cellStyle name="Euro 5 5" xfId="458" xr:uid="{00000000-0005-0000-0000-0000A1010000}"/>
    <cellStyle name="Euro 6" xfId="459" xr:uid="{00000000-0005-0000-0000-0000A2010000}"/>
    <cellStyle name="Euro 6 2" xfId="460" xr:uid="{00000000-0005-0000-0000-0000A3010000}"/>
    <cellStyle name="Euro 6 2 2" xfId="461" xr:uid="{00000000-0005-0000-0000-0000A4010000}"/>
    <cellStyle name="Euro 6 2 2 2" xfId="462" xr:uid="{00000000-0005-0000-0000-0000A5010000}"/>
    <cellStyle name="Euro 6 2 2 2 2" xfId="463" xr:uid="{00000000-0005-0000-0000-0000A6010000}"/>
    <cellStyle name="Euro 6 2 2 2 2 2" xfId="464" xr:uid="{00000000-0005-0000-0000-0000A7010000}"/>
    <cellStyle name="Euro 6 2 2 2 3" xfId="465" xr:uid="{00000000-0005-0000-0000-0000A8010000}"/>
    <cellStyle name="Euro 6 2 2 3" xfId="466" xr:uid="{00000000-0005-0000-0000-0000A9010000}"/>
    <cellStyle name="Euro 6 2 2 3 2" xfId="467" xr:uid="{00000000-0005-0000-0000-0000AA010000}"/>
    <cellStyle name="Euro 6 2 2 3 2 2" xfId="468" xr:uid="{00000000-0005-0000-0000-0000AB010000}"/>
    <cellStyle name="Euro 6 2 2 3 2 2 2" xfId="469" xr:uid="{00000000-0005-0000-0000-0000AC010000}"/>
    <cellStyle name="Euro 6 2 2 3 2 3" xfId="470" xr:uid="{00000000-0005-0000-0000-0000AD010000}"/>
    <cellStyle name="Euro 6 2 2 3 3" xfId="471" xr:uid="{00000000-0005-0000-0000-0000AE010000}"/>
    <cellStyle name="Euro 6 2 2 3 3 2" xfId="472" xr:uid="{00000000-0005-0000-0000-0000AF010000}"/>
    <cellStyle name="Euro 6 2 2 3 4" xfId="473" xr:uid="{00000000-0005-0000-0000-0000B0010000}"/>
    <cellStyle name="Euro 6 2 2 4" xfId="474" xr:uid="{00000000-0005-0000-0000-0000B1010000}"/>
    <cellStyle name="Euro 6 2 3" xfId="475" xr:uid="{00000000-0005-0000-0000-0000B2010000}"/>
    <cellStyle name="Euro 6 3" xfId="476" xr:uid="{00000000-0005-0000-0000-0000B3010000}"/>
    <cellStyle name="Euro 6 3 2" xfId="477" xr:uid="{00000000-0005-0000-0000-0000B4010000}"/>
    <cellStyle name="Euro 6 3 2 2" xfId="478" xr:uid="{00000000-0005-0000-0000-0000B5010000}"/>
    <cellStyle name="Euro 6 3 2 2 2" xfId="479" xr:uid="{00000000-0005-0000-0000-0000B6010000}"/>
    <cellStyle name="Euro 6 3 2 3" xfId="480" xr:uid="{00000000-0005-0000-0000-0000B7010000}"/>
    <cellStyle name="Euro 6 3 3" xfId="481" xr:uid="{00000000-0005-0000-0000-0000B8010000}"/>
    <cellStyle name="Euro 6 3 3 2" xfId="482" xr:uid="{00000000-0005-0000-0000-0000B9010000}"/>
    <cellStyle name="Euro 6 3 4" xfId="483" xr:uid="{00000000-0005-0000-0000-0000BA010000}"/>
    <cellStyle name="Euro 6 4" xfId="484" xr:uid="{00000000-0005-0000-0000-0000BB010000}"/>
    <cellStyle name="Euro 7" xfId="485" xr:uid="{00000000-0005-0000-0000-0000BC010000}"/>
    <cellStyle name="Euro 7 2" xfId="486" xr:uid="{00000000-0005-0000-0000-0000BD010000}"/>
    <cellStyle name="Euro 7 2 2" xfId="487" xr:uid="{00000000-0005-0000-0000-0000BE010000}"/>
    <cellStyle name="Euro 7 2 2 2" xfId="488" xr:uid="{00000000-0005-0000-0000-0000BF010000}"/>
    <cellStyle name="Euro 7 2 3" xfId="489" xr:uid="{00000000-0005-0000-0000-0000C0010000}"/>
    <cellStyle name="Euro 7 3" xfId="490" xr:uid="{00000000-0005-0000-0000-0000C1010000}"/>
    <cellStyle name="Euro 7 3 2" xfId="491" xr:uid="{00000000-0005-0000-0000-0000C2010000}"/>
    <cellStyle name="Euro 7 4" xfId="492" xr:uid="{00000000-0005-0000-0000-0000C3010000}"/>
    <cellStyle name="Euro 7 5" xfId="493" xr:uid="{00000000-0005-0000-0000-0000C4010000}"/>
    <cellStyle name="Euro_20151127 ADAC 2.Los" xfId="494" xr:uid="{00000000-0005-0000-0000-0000C5010000}"/>
    <cellStyle name="Gut" xfId="10" builtinId="26" customBuiltin="1"/>
    <cellStyle name="Gut 2" xfId="144" xr:uid="{00000000-0005-0000-0000-0000C7010000}"/>
    <cellStyle name="Gut 3" xfId="495" xr:uid="{00000000-0005-0000-0000-0000C8010000}"/>
    <cellStyle name="Gut 4" xfId="496" xr:uid="{00000000-0005-0000-0000-0000C9010000}"/>
    <cellStyle name="Gut 5" xfId="497" xr:uid="{00000000-0005-0000-0000-0000CA010000}"/>
    <cellStyle name="Gut 6" xfId="498" xr:uid="{00000000-0005-0000-0000-0000CB010000}"/>
    <cellStyle name="Gut 7" xfId="499" xr:uid="{00000000-0005-0000-0000-0000CC010000}"/>
    <cellStyle name="Gut 8" xfId="500" xr:uid="{00000000-0005-0000-0000-0000CD010000}"/>
    <cellStyle name="Hyperlink 2" xfId="501" xr:uid="{00000000-0005-0000-0000-0000CE010000}"/>
    <cellStyle name="Hyperlink 3" xfId="502" xr:uid="{00000000-0005-0000-0000-0000CF010000}"/>
    <cellStyle name="Hyperlink 4" xfId="503" xr:uid="{00000000-0005-0000-0000-0000D0010000}"/>
    <cellStyle name="Hyperlink 5" xfId="504" xr:uid="{00000000-0005-0000-0000-0000D1010000}"/>
    <cellStyle name="Hyperlink 6" xfId="505" xr:uid="{00000000-0005-0000-0000-0000D2010000}"/>
    <cellStyle name="Hyperlink 7" xfId="506" xr:uid="{00000000-0005-0000-0000-0000D3010000}"/>
    <cellStyle name="Hyperlink 8" xfId="507" xr:uid="{00000000-0005-0000-0000-0000D4010000}"/>
    <cellStyle name="Komma 10" xfId="508" xr:uid="{00000000-0005-0000-0000-0000D5010000}"/>
    <cellStyle name="Komma 10 2" xfId="509" xr:uid="{00000000-0005-0000-0000-0000D6010000}"/>
    <cellStyle name="Komma 10 2 2" xfId="510" xr:uid="{00000000-0005-0000-0000-0000D7010000}"/>
    <cellStyle name="Komma 10 2 2 2" xfId="511" xr:uid="{00000000-0005-0000-0000-0000D8010000}"/>
    <cellStyle name="Komma 10 2 2 2 2" xfId="512" xr:uid="{00000000-0005-0000-0000-0000D9010000}"/>
    <cellStyle name="Komma 10 2 2 2 2 2" xfId="513" xr:uid="{00000000-0005-0000-0000-0000DA010000}"/>
    <cellStyle name="Komma 10 2 2 2 3" xfId="514" xr:uid="{00000000-0005-0000-0000-0000DB010000}"/>
    <cellStyle name="Komma 10 2 2 3" xfId="515" xr:uid="{00000000-0005-0000-0000-0000DC010000}"/>
    <cellStyle name="Komma 10 2 2 3 2" xfId="516" xr:uid="{00000000-0005-0000-0000-0000DD010000}"/>
    <cellStyle name="Komma 10 2 2 3 2 2" xfId="517" xr:uid="{00000000-0005-0000-0000-0000DE010000}"/>
    <cellStyle name="Komma 10 2 2 3 2 2 2" xfId="518" xr:uid="{00000000-0005-0000-0000-0000DF010000}"/>
    <cellStyle name="Komma 10 2 2 3 2 3" xfId="519" xr:uid="{00000000-0005-0000-0000-0000E0010000}"/>
    <cellStyle name="Komma 10 2 2 3 3" xfId="520" xr:uid="{00000000-0005-0000-0000-0000E1010000}"/>
    <cellStyle name="Komma 10 2 2 3 3 2" xfId="521" xr:uid="{00000000-0005-0000-0000-0000E2010000}"/>
    <cellStyle name="Komma 10 2 2 3 4" xfId="522" xr:uid="{00000000-0005-0000-0000-0000E3010000}"/>
    <cellStyle name="Komma 10 2 2 4" xfId="523" xr:uid="{00000000-0005-0000-0000-0000E4010000}"/>
    <cellStyle name="Komma 10 2 3" xfId="524" xr:uid="{00000000-0005-0000-0000-0000E5010000}"/>
    <cellStyle name="Komma 10 3" xfId="525" xr:uid="{00000000-0005-0000-0000-0000E6010000}"/>
    <cellStyle name="Komma 10 3 2" xfId="526" xr:uid="{00000000-0005-0000-0000-0000E7010000}"/>
    <cellStyle name="Komma 10 3 2 2" xfId="527" xr:uid="{00000000-0005-0000-0000-0000E8010000}"/>
    <cellStyle name="Komma 10 3 2 2 2" xfId="528" xr:uid="{00000000-0005-0000-0000-0000E9010000}"/>
    <cellStyle name="Komma 10 3 2 3" xfId="529" xr:uid="{00000000-0005-0000-0000-0000EA010000}"/>
    <cellStyle name="Komma 10 3 3" xfId="530" xr:uid="{00000000-0005-0000-0000-0000EB010000}"/>
    <cellStyle name="Komma 10 3 3 2" xfId="531" xr:uid="{00000000-0005-0000-0000-0000EC010000}"/>
    <cellStyle name="Komma 10 3 4" xfId="532" xr:uid="{00000000-0005-0000-0000-0000ED010000}"/>
    <cellStyle name="Komma 10 4" xfId="533" xr:uid="{00000000-0005-0000-0000-0000EE010000}"/>
    <cellStyle name="Komma 11" xfId="534" xr:uid="{00000000-0005-0000-0000-0000EF010000}"/>
    <cellStyle name="Komma 11 2" xfId="535" xr:uid="{00000000-0005-0000-0000-0000F0010000}"/>
    <cellStyle name="Komma 11 2 2" xfId="536" xr:uid="{00000000-0005-0000-0000-0000F1010000}"/>
    <cellStyle name="Komma 11 3" xfId="537" xr:uid="{00000000-0005-0000-0000-0000F2010000}"/>
    <cellStyle name="Komma 11 4" xfId="538" xr:uid="{00000000-0005-0000-0000-0000F3010000}"/>
    <cellStyle name="Komma 12" xfId="539" xr:uid="{00000000-0005-0000-0000-0000F4010000}"/>
    <cellStyle name="Komma 12 2" xfId="540" xr:uid="{00000000-0005-0000-0000-0000F5010000}"/>
    <cellStyle name="Komma 12 2 2" xfId="541" xr:uid="{00000000-0005-0000-0000-0000F6010000}"/>
    <cellStyle name="Komma 12 2 2 2" xfId="542" xr:uid="{00000000-0005-0000-0000-0000F7010000}"/>
    <cellStyle name="Komma 12 2 3" xfId="543" xr:uid="{00000000-0005-0000-0000-0000F8010000}"/>
    <cellStyle name="Komma 12 3" xfId="544" xr:uid="{00000000-0005-0000-0000-0000F9010000}"/>
    <cellStyle name="Komma 12 3 2" xfId="545" xr:uid="{00000000-0005-0000-0000-0000FA010000}"/>
    <cellStyle name="Komma 12 4" xfId="546" xr:uid="{00000000-0005-0000-0000-0000FB010000}"/>
    <cellStyle name="Komma 13" xfId="547" xr:uid="{00000000-0005-0000-0000-0000FC010000}"/>
    <cellStyle name="Komma 14" xfId="548" xr:uid="{00000000-0005-0000-0000-0000FD010000}"/>
    <cellStyle name="Komma 15" xfId="549" xr:uid="{00000000-0005-0000-0000-0000FE010000}"/>
    <cellStyle name="Komma 15 2" xfId="550" xr:uid="{00000000-0005-0000-0000-0000FF010000}"/>
    <cellStyle name="Komma 16" xfId="551" xr:uid="{00000000-0005-0000-0000-000000020000}"/>
    <cellStyle name="Komma 17" xfId="552" xr:uid="{00000000-0005-0000-0000-000001020000}"/>
    <cellStyle name="Komma 18" xfId="553" xr:uid="{00000000-0005-0000-0000-000002020000}"/>
    <cellStyle name="Komma 18 2" xfId="554" xr:uid="{00000000-0005-0000-0000-000003020000}"/>
    <cellStyle name="Komma 19" xfId="1768" xr:uid="{00000000-0005-0000-0000-000004020000}"/>
    <cellStyle name="Komma 2" xfId="102" xr:uid="{00000000-0005-0000-0000-000005020000}"/>
    <cellStyle name="Komma 2 2" xfId="555" xr:uid="{00000000-0005-0000-0000-000006020000}"/>
    <cellStyle name="Komma 2 2 2" xfId="556" xr:uid="{00000000-0005-0000-0000-000007020000}"/>
    <cellStyle name="Komma 2 2 2 2" xfId="557" xr:uid="{00000000-0005-0000-0000-000008020000}"/>
    <cellStyle name="Komma 2 2 2 2 2" xfId="558" xr:uid="{00000000-0005-0000-0000-000009020000}"/>
    <cellStyle name="Komma 2 2 2 2 2 2" xfId="559" xr:uid="{00000000-0005-0000-0000-00000A020000}"/>
    <cellStyle name="Komma 2 2 2 2 3" xfId="560" xr:uid="{00000000-0005-0000-0000-00000B020000}"/>
    <cellStyle name="Komma 2 2 2 3" xfId="561" xr:uid="{00000000-0005-0000-0000-00000C020000}"/>
    <cellStyle name="Komma 2 2 2 3 2" xfId="562" xr:uid="{00000000-0005-0000-0000-00000D020000}"/>
    <cellStyle name="Komma 2 2 2 3 2 2" xfId="563" xr:uid="{00000000-0005-0000-0000-00000E020000}"/>
    <cellStyle name="Komma 2 2 2 3 2 2 2" xfId="564" xr:uid="{00000000-0005-0000-0000-00000F020000}"/>
    <cellStyle name="Komma 2 2 2 3 2 3" xfId="565" xr:uid="{00000000-0005-0000-0000-000010020000}"/>
    <cellStyle name="Komma 2 2 2 3 3" xfId="566" xr:uid="{00000000-0005-0000-0000-000011020000}"/>
    <cellStyle name="Komma 2 2 2 3 3 2" xfId="567" xr:uid="{00000000-0005-0000-0000-000012020000}"/>
    <cellStyle name="Komma 2 2 2 3 4" xfId="568" xr:uid="{00000000-0005-0000-0000-000013020000}"/>
    <cellStyle name="Komma 2 2 2 4" xfId="569" xr:uid="{00000000-0005-0000-0000-000014020000}"/>
    <cellStyle name="Komma 2 2 3" xfId="570" xr:uid="{00000000-0005-0000-0000-000015020000}"/>
    <cellStyle name="Komma 2 3" xfId="571" xr:uid="{00000000-0005-0000-0000-000016020000}"/>
    <cellStyle name="Komma 2 3 2" xfId="572" xr:uid="{00000000-0005-0000-0000-000017020000}"/>
    <cellStyle name="Komma 2 3 2 2" xfId="573" xr:uid="{00000000-0005-0000-0000-000018020000}"/>
    <cellStyle name="Komma 2 3 2 2 2" xfId="574" xr:uid="{00000000-0005-0000-0000-000019020000}"/>
    <cellStyle name="Komma 2 3 2 3" xfId="575" xr:uid="{00000000-0005-0000-0000-00001A020000}"/>
    <cellStyle name="Komma 2 3 3" xfId="576" xr:uid="{00000000-0005-0000-0000-00001B020000}"/>
    <cellStyle name="Komma 2 3 3 2" xfId="577" xr:uid="{00000000-0005-0000-0000-00001C020000}"/>
    <cellStyle name="Komma 2 3 3 2 2" xfId="578" xr:uid="{00000000-0005-0000-0000-00001D020000}"/>
    <cellStyle name="Komma 2 3 3 2 2 2" xfId="579" xr:uid="{00000000-0005-0000-0000-00001E020000}"/>
    <cellStyle name="Komma 2 3 3 2 3" xfId="580" xr:uid="{00000000-0005-0000-0000-00001F020000}"/>
    <cellStyle name="Komma 2 3 3 3" xfId="581" xr:uid="{00000000-0005-0000-0000-000020020000}"/>
    <cellStyle name="Komma 2 3 3 3 2" xfId="582" xr:uid="{00000000-0005-0000-0000-000021020000}"/>
    <cellStyle name="Komma 2 3 3 4" xfId="583" xr:uid="{00000000-0005-0000-0000-000022020000}"/>
    <cellStyle name="Komma 2 3 4" xfId="584" xr:uid="{00000000-0005-0000-0000-000023020000}"/>
    <cellStyle name="Komma 2 4" xfId="585" xr:uid="{00000000-0005-0000-0000-000024020000}"/>
    <cellStyle name="Komma 2 5" xfId="586" xr:uid="{00000000-0005-0000-0000-000025020000}"/>
    <cellStyle name="Komma 3" xfId="587" xr:uid="{00000000-0005-0000-0000-000026020000}"/>
    <cellStyle name="Komma 3 2" xfId="588" xr:uid="{00000000-0005-0000-0000-000027020000}"/>
    <cellStyle name="Komma 3 2 2" xfId="589" xr:uid="{00000000-0005-0000-0000-000028020000}"/>
    <cellStyle name="Komma 3 2 2 2" xfId="590" xr:uid="{00000000-0005-0000-0000-000029020000}"/>
    <cellStyle name="Komma 3 2 2 2 2" xfId="591" xr:uid="{00000000-0005-0000-0000-00002A020000}"/>
    <cellStyle name="Komma 3 2 2 3" xfId="592" xr:uid="{00000000-0005-0000-0000-00002B020000}"/>
    <cellStyle name="Komma 3 2 3" xfId="593" xr:uid="{00000000-0005-0000-0000-00002C020000}"/>
    <cellStyle name="Komma 3 2 3 2" xfId="594" xr:uid="{00000000-0005-0000-0000-00002D020000}"/>
    <cellStyle name="Komma 3 2 3 2 2" xfId="595" xr:uid="{00000000-0005-0000-0000-00002E020000}"/>
    <cellStyle name="Komma 3 2 3 2 2 2" xfId="596" xr:uid="{00000000-0005-0000-0000-00002F020000}"/>
    <cellStyle name="Komma 3 2 3 2 3" xfId="597" xr:uid="{00000000-0005-0000-0000-000030020000}"/>
    <cellStyle name="Komma 3 2 3 3" xfId="598" xr:uid="{00000000-0005-0000-0000-000031020000}"/>
    <cellStyle name="Komma 3 2 3 3 2" xfId="599" xr:uid="{00000000-0005-0000-0000-000032020000}"/>
    <cellStyle name="Komma 3 2 3 4" xfId="600" xr:uid="{00000000-0005-0000-0000-000033020000}"/>
    <cellStyle name="Komma 3 2 4" xfId="601" xr:uid="{00000000-0005-0000-0000-000034020000}"/>
    <cellStyle name="Komma 3 3" xfId="602" xr:uid="{00000000-0005-0000-0000-000035020000}"/>
    <cellStyle name="Komma 4" xfId="603" xr:uid="{00000000-0005-0000-0000-000036020000}"/>
    <cellStyle name="Komma 4 2" xfId="604" xr:uid="{00000000-0005-0000-0000-000037020000}"/>
    <cellStyle name="Komma 4 2 2" xfId="605" xr:uid="{00000000-0005-0000-0000-000038020000}"/>
    <cellStyle name="Komma 4 2 2 2" xfId="606" xr:uid="{00000000-0005-0000-0000-000039020000}"/>
    <cellStyle name="Komma 4 2 2 2 2" xfId="607" xr:uid="{00000000-0005-0000-0000-00003A020000}"/>
    <cellStyle name="Komma 4 2 2 2 2 2" xfId="608" xr:uid="{00000000-0005-0000-0000-00003B020000}"/>
    <cellStyle name="Komma 4 2 2 2 3" xfId="609" xr:uid="{00000000-0005-0000-0000-00003C020000}"/>
    <cellStyle name="Komma 4 2 2 3" xfId="610" xr:uid="{00000000-0005-0000-0000-00003D020000}"/>
    <cellStyle name="Komma 4 2 2 3 2" xfId="611" xr:uid="{00000000-0005-0000-0000-00003E020000}"/>
    <cellStyle name="Komma 4 2 2 3 2 2" xfId="612" xr:uid="{00000000-0005-0000-0000-00003F020000}"/>
    <cellStyle name="Komma 4 2 2 3 2 2 2" xfId="613" xr:uid="{00000000-0005-0000-0000-000040020000}"/>
    <cellStyle name="Komma 4 2 2 3 2 3" xfId="614" xr:uid="{00000000-0005-0000-0000-000041020000}"/>
    <cellStyle name="Komma 4 2 2 3 3" xfId="615" xr:uid="{00000000-0005-0000-0000-000042020000}"/>
    <cellStyle name="Komma 4 2 2 3 3 2" xfId="616" xr:uid="{00000000-0005-0000-0000-000043020000}"/>
    <cellStyle name="Komma 4 2 2 3 4" xfId="617" xr:uid="{00000000-0005-0000-0000-000044020000}"/>
    <cellStyle name="Komma 4 2 2 4" xfId="618" xr:uid="{00000000-0005-0000-0000-000045020000}"/>
    <cellStyle name="Komma 4 2 3" xfId="619" xr:uid="{00000000-0005-0000-0000-000046020000}"/>
    <cellStyle name="Komma 4 3" xfId="620" xr:uid="{00000000-0005-0000-0000-000047020000}"/>
    <cellStyle name="Komma 4 3 2" xfId="621" xr:uid="{00000000-0005-0000-0000-000048020000}"/>
    <cellStyle name="Komma 4 3 2 2" xfId="622" xr:uid="{00000000-0005-0000-0000-000049020000}"/>
    <cellStyle name="Komma 4 3 2 2 2" xfId="623" xr:uid="{00000000-0005-0000-0000-00004A020000}"/>
    <cellStyle name="Komma 4 3 2 2 2 2" xfId="624" xr:uid="{00000000-0005-0000-0000-00004B020000}"/>
    <cellStyle name="Komma 4 3 2 2 3" xfId="625" xr:uid="{00000000-0005-0000-0000-00004C020000}"/>
    <cellStyle name="Komma 4 3 2 3" xfId="626" xr:uid="{00000000-0005-0000-0000-00004D020000}"/>
    <cellStyle name="Komma 4 3 2 3 2" xfId="627" xr:uid="{00000000-0005-0000-0000-00004E020000}"/>
    <cellStyle name="Komma 4 3 2 3 2 2" xfId="628" xr:uid="{00000000-0005-0000-0000-00004F020000}"/>
    <cellStyle name="Komma 4 3 2 3 2 2 2" xfId="629" xr:uid="{00000000-0005-0000-0000-000050020000}"/>
    <cellStyle name="Komma 4 3 2 3 2 3" xfId="630" xr:uid="{00000000-0005-0000-0000-000051020000}"/>
    <cellStyle name="Komma 4 3 2 3 3" xfId="631" xr:uid="{00000000-0005-0000-0000-000052020000}"/>
    <cellStyle name="Komma 4 3 2 3 3 2" xfId="632" xr:uid="{00000000-0005-0000-0000-000053020000}"/>
    <cellStyle name="Komma 4 3 2 3 4" xfId="633" xr:uid="{00000000-0005-0000-0000-000054020000}"/>
    <cellStyle name="Komma 4 3 2 4" xfId="634" xr:uid="{00000000-0005-0000-0000-000055020000}"/>
    <cellStyle name="Komma 4 3 3" xfId="635" xr:uid="{00000000-0005-0000-0000-000056020000}"/>
    <cellStyle name="Komma 4 4" xfId="636" xr:uid="{00000000-0005-0000-0000-000057020000}"/>
    <cellStyle name="Komma 4 4 2" xfId="637" xr:uid="{00000000-0005-0000-0000-000058020000}"/>
    <cellStyle name="Komma 4 4 2 2" xfId="638" xr:uid="{00000000-0005-0000-0000-000059020000}"/>
    <cellStyle name="Komma 4 4 2 2 2" xfId="639" xr:uid="{00000000-0005-0000-0000-00005A020000}"/>
    <cellStyle name="Komma 4 4 2 3" xfId="640" xr:uid="{00000000-0005-0000-0000-00005B020000}"/>
    <cellStyle name="Komma 4 4 3" xfId="641" xr:uid="{00000000-0005-0000-0000-00005C020000}"/>
    <cellStyle name="Komma 4 4 3 2" xfId="642" xr:uid="{00000000-0005-0000-0000-00005D020000}"/>
    <cellStyle name="Komma 4 4 3 2 2" xfId="643" xr:uid="{00000000-0005-0000-0000-00005E020000}"/>
    <cellStyle name="Komma 4 4 3 2 2 2" xfId="644" xr:uid="{00000000-0005-0000-0000-00005F020000}"/>
    <cellStyle name="Komma 4 4 3 2 3" xfId="645" xr:uid="{00000000-0005-0000-0000-000060020000}"/>
    <cellStyle name="Komma 4 4 3 3" xfId="646" xr:uid="{00000000-0005-0000-0000-000061020000}"/>
    <cellStyle name="Komma 4 4 3 3 2" xfId="647" xr:uid="{00000000-0005-0000-0000-000062020000}"/>
    <cellStyle name="Komma 4 4 3 4" xfId="648" xr:uid="{00000000-0005-0000-0000-000063020000}"/>
    <cellStyle name="Komma 4 4 4" xfId="649" xr:uid="{00000000-0005-0000-0000-000064020000}"/>
    <cellStyle name="Komma 4 5" xfId="650" xr:uid="{00000000-0005-0000-0000-000065020000}"/>
    <cellStyle name="Komma 5" xfId="651" xr:uid="{00000000-0005-0000-0000-000066020000}"/>
    <cellStyle name="Komma 5 10" xfId="652" xr:uid="{00000000-0005-0000-0000-000067020000}"/>
    <cellStyle name="Komma 5 2" xfId="653" xr:uid="{00000000-0005-0000-0000-000068020000}"/>
    <cellStyle name="Komma 5 2 2" xfId="654" xr:uid="{00000000-0005-0000-0000-000069020000}"/>
    <cellStyle name="Komma 5 2 2 2" xfId="655" xr:uid="{00000000-0005-0000-0000-00006A020000}"/>
    <cellStyle name="Komma 5 2 2 2 2" xfId="656" xr:uid="{00000000-0005-0000-0000-00006B020000}"/>
    <cellStyle name="Komma 5 2 2 2 2 2" xfId="657" xr:uid="{00000000-0005-0000-0000-00006C020000}"/>
    <cellStyle name="Komma 5 2 2 2 3" xfId="658" xr:uid="{00000000-0005-0000-0000-00006D020000}"/>
    <cellStyle name="Komma 5 2 2 3" xfId="659" xr:uid="{00000000-0005-0000-0000-00006E020000}"/>
    <cellStyle name="Komma 5 2 2 3 2" xfId="660" xr:uid="{00000000-0005-0000-0000-00006F020000}"/>
    <cellStyle name="Komma 5 2 2 3 2 2" xfId="661" xr:uid="{00000000-0005-0000-0000-000070020000}"/>
    <cellStyle name="Komma 5 2 2 3 2 2 2" xfId="662" xr:uid="{00000000-0005-0000-0000-000071020000}"/>
    <cellStyle name="Komma 5 2 2 3 2 3" xfId="663" xr:uid="{00000000-0005-0000-0000-000072020000}"/>
    <cellStyle name="Komma 5 2 2 3 3" xfId="664" xr:uid="{00000000-0005-0000-0000-000073020000}"/>
    <cellStyle name="Komma 5 2 2 3 3 2" xfId="665" xr:uid="{00000000-0005-0000-0000-000074020000}"/>
    <cellStyle name="Komma 5 2 2 3 4" xfId="666" xr:uid="{00000000-0005-0000-0000-000075020000}"/>
    <cellStyle name="Komma 5 2 2 4" xfId="667" xr:uid="{00000000-0005-0000-0000-000076020000}"/>
    <cellStyle name="Komma 5 2 3" xfId="668" xr:uid="{00000000-0005-0000-0000-000077020000}"/>
    <cellStyle name="Komma 5 3" xfId="669" xr:uid="{00000000-0005-0000-0000-000078020000}"/>
    <cellStyle name="Komma 5 3 2" xfId="670" xr:uid="{00000000-0005-0000-0000-000079020000}"/>
    <cellStyle name="Komma 5 3 2 2" xfId="671" xr:uid="{00000000-0005-0000-0000-00007A020000}"/>
    <cellStyle name="Komma 5 3 2 2 2" xfId="672" xr:uid="{00000000-0005-0000-0000-00007B020000}"/>
    <cellStyle name="Komma 5 3 2 2 2 2" xfId="673" xr:uid="{00000000-0005-0000-0000-00007C020000}"/>
    <cellStyle name="Komma 5 3 2 2 3" xfId="674" xr:uid="{00000000-0005-0000-0000-00007D020000}"/>
    <cellStyle name="Komma 5 3 2 3" xfId="675" xr:uid="{00000000-0005-0000-0000-00007E020000}"/>
    <cellStyle name="Komma 5 3 2 3 2" xfId="676" xr:uid="{00000000-0005-0000-0000-00007F020000}"/>
    <cellStyle name="Komma 5 3 2 3 2 2" xfId="677" xr:uid="{00000000-0005-0000-0000-000080020000}"/>
    <cellStyle name="Komma 5 3 2 3 2 2 2" xfId="678" xr:uid="{00000000-0005-0000-0000-000081020000}"/>
    <cellStyle name="Komma 5 3 2 3 2 3" xfId="679" xr:uid="{00000000-0005-0000-0000-000082020000}"/>
    <cellStyle name="Komma 5 3 2 3 3" xfId="680" xr:uid="{00000000-0005-0000-0000-000083020000}"/>
    <cellStyle name="Komma 5 3 2 3 3 2" xfId="681" xr:uid="{00000000-0005-0000-0000-000084020000}"/>
    <cellStyle name="Komma 5 3 2 3 4" xfId="682" xr:uid="{00000000-0005-0000-0000-000085020000}"/>
    <cellStyle name="Komma 5 3 2 4" xfId="683" xr:uid="{00000000-0005-0000-0000-000086020000}"/>
    <cellStyle name="Komma 5 3 3" xfId="684" xr:uid="{00000000-0005-0000-0000-000087020000}"/>
    <cellStyle name="Komma 5 4" xfId="685" xr:uid="{00000000-0005-0000-0000-000088020000}"/>
    <cellStyle name="Komma 5 4 2" xfId="686" xr:uid="{00000000-0005-0000-0000-000089020000}"/>
    <cellStyle name="Komma 5 4 2 2" xfId="687" xr:uid="{00000000-0005-0000-0000-00008A020000}"/>
    <cellStyle name="Komma 5 4 2 2 2" xfId="688" xr:uid="{00000000-0005-0000-0000-00008B020000}"/>
    <cellStyle name="Komma 5 4 2 3" xfId="689" xr:uid="{00000000-0005-0000-0000-00008C020000}"/>
    <cellStyle name="Komma 5 4 3" xfId="690" xr:uid="{00000000-0005-0000-0000-00008D020000}"/>
    <cellStyle name="Komma 5 4 3 2" xfId="691" xr:uid="{00000000-0005-0000-0000-00008E020000}"/>
    <cellStyle name="Komma 5 4 3 2 2" xfId="692" xr:uid="{00000000-0005-0000-0000-00008F020000}"/>
    <cellStyle name="Komma 5 4 3 2 2 2" xfId="693" xr:uid="{00000000-0005-0000-0000-000090020000}"/>
    <cellStyle name="Komma 5 4 3 2 3" xfId="694" xr:uid="{00000000-0005-0000-0000-000091020000}"/>
    <cellStyle name="Komma 5 4 3 3" xfId="695" xr:uid="{00000000-0005-0000-0000-000092020000}"/>
    <cellStyle name="Komma 5 4 3 3 2" xfId="696" xr:uid="{00000000-0005-0000-0000-000093020000}"/>
    <cellStyle name="Komma 5 4 3 4" xfId="697" xr:uid="{00000000-0005-0000-0000-000094020000}"/>
    <cellStyle name="Komma 5 4 4" xfId="698" xr:uid="{00000000-0005-0000-0000-000095020000}"/>
    <cellStyle name="Komma 5 5" xfId="699" xr:uid="{00000000-0005-0000-0000-000096020000}"/>
    <cellStyle name="Komma 5 5 2" xfId="700" xr:uid="{00000000-0005-0000-0000-000097020000}"/>
    <cellStyle name="Komma 5 5 2 2" xfId="701" xr:uid="{00000000-0005-0000-0000-000098020000}"/>
    <cellStyle name="Komma 5 5 3" xfId="702" xr:uid="{00000000-0005-0000-0000-000099020000}"/>
    <cellStyle name="Komma 5 6" xfId="703" xr:uid="{00000000-0005-0000-0000-00009A020000}"/>
    <cellStyle name="Komma 5 6 2" xfId="704" xr:uid="{00000000-0005-0000-0000-00009B020000}"/>
    <cellStyle name="Komma 5 6 2 2" xfId="705" xr:uid="{00000000-0005-0000-0000-00009C020000}"/>
    <cellStyle name="Komma 5 6 3" xfId="706" xr:uid="{00000000-0005-0000-0000-00009D020000}"/>
    <cellStyle name="Komma 5 7" xfId="707" xr:uid="{00000000-0005-0000-0000-00009E020000}"/>
    <cellStyle name="Komma 5 7 2" xfId="708" xr:uid="{00000000-0005-0000-0000-00009F020000}"/>
    <cellStyle name="Komma 5 8" xfId="709" xr:uid="{00000000-0005-0000-0000-0000A0020000}"/>
    <cellStyle name="Komma 5 8 2" xfId="710" xr:uid="{00000000-0005-0000-0000-0000A1020000}"/>
    <cellStyle name="Komma 5 9" xfId="711" xr:uid="{00000000-0005-0000-0000-0000A2020000}"/>
    <cellStyle name="Komma 6" xfId="712" xr:uid="{00000000-0005-0000-0000-0000A3020000}"/>
    <cellStyle name="Komma 6 2" xfId="713" xr:uid="{00000000-0005-0000-0000-0000A4020000}"/>
    <cellStyle name="Komma 6 2 2" xfId="714" xr:uid="{00000000-0005-0000-0000-0000A5020000}"/>
    <cellStyle name="Komma 6 2 2 2" xfId="715" xr:uid="{00000000-0005-0000-0000-0000A6020000}"/>
    <cellStyle name="Komma 6 2 2 2 2" xfId="716" xr:uid="{00000000-0005-0000-0000-0000A7020000}"/>
    <cellStyle name="Komma 6 2 2 2 2 2" xfId="717" xr:uid="{00000000-0005-0000-0000-0000A8020000}"/>
    <cellStyle name="Komma 6 2 2 2 3" xfId="718" xr:uid="{00000000-0005-0000-0000-0000A9020000}"/>
    <cellStyle name="Komma 6 2 2 3" xfId="719" xr:uid="{00000000-0005-0000-0000-0000AA020000}"/>
    <cellStyle name="Komma 6 2 2 3 2" xfId="720" xr:uid="{00000000-0005-0000-0000-0000AB020000}"/>
    <cellStyle name="Komma 6 2 2 3 2 2" xfId="721" xr:uid="{00000000-0005-0000-0000-0000AC020000}"/>
    <cellStyle name="Komma 6 2 2 3 2 2 2" xfId="722" xr:uid="{00000000-0005-0000-0000-0000AD020000}"/>
    <cellStyle name="Komma 6 2 2 3 2 3" xfId="723" xr:uid="{00000000-0005-0000-0000-0000AE020000}"/>
    <cellStyle name="Komma 6 2 2 3 3" xfId="724" xr:uid="{00000000-0005-0000-0000-0000AF020000}"/>
    <cellStyle name="Komma 6 2 2 3 3 2" xfId="725" xr:uid="{00000000-0005-0000-0000-0000B0020000}"/>
    <cellStyle name="Komma 6 2 2 3 4" xfId="726" xr:uid="{00000000-0005-0000-0000-0000B1020000}"/>
    <cellStyle name="Komma 6 2 2 4" xfId="727" xr:uid="{00000000-0005-0000-0000-0000B2020000}"/>
    <cellStyle name="Komma 6 2 3" xfId="728" xr:uid="{00000000-0005-0000-0000-0000B3020000}"/>
    <cellStyle name="Komma 6 3" xfId="729" xr:uid="{00000000-0005-0000-0000-0000B4020000}"/>
    <cellStyle name="Komma 6 3 2" xfId="730" xr:uid="{00000000-0005-0000-0000-0000B5020000}"/>
    <cellStyle name="Komma 6 3 2 2" xfId="731" xr:uid="{00000000-0005-0000-0000-0000B6020000}"/>
    <cellStyle name="Komma 6 3 2 2 2" xfId="732" xr:uid="{00000000-0005-0000-0000-0000B7020000}"/>
    <cellStyle name="Komma 6 3 2 3" xfId="733" xr:uid="{00000000-0005-0000-0000-0000B8020000}"/>
    <cellStyle name="Komma 6 3 3" xfId="734" xr:uid="{00000000-0005-0000-0000-0000B9020000}"/>
    <cellStyle name="Komma 6 3 3 2" xfId="735" xr:uid="{00000000-0005-0000-0000-0000BA020000}"/>
    <cellStyle name="Komma 6 3 3 2 2" xfId="736" xr:uid="{00000000-0005-0000-0000-0000BB020000}"/>
    <cellStyle name="Komma 6 3 3 2 2 2" xfId="737" xr:uid="{00000000-0005-0000-0000-0000BC020000}"/>
    <cellStyle name="Komma 6 3 3 2 3" xfId="738" xr:uid="{00000000-0005-0000-0000-0000BD020000}"/>
    <cellStyle name="Komma 6 3 3 3" xfId="739" xr:uid="{00000000-0005-0000-0000-0000BE020000}"/>
    <cellStyle name="Komma 6 3 3 3 2" xfId="740" xr:uid="{00000000-0005-0000-0000-0000BF020000}"/>
    <cellStyle name="Komma 6 3 3 4" xfId="741" xr:uid="{00000000-0005-0000-0000-0000C0020000}"/>
    <cellStyle name="Komma 6 3 4" xfId="742" xr:uid="{00000000-0005-0000-0000-0000C1020000}"/>
    <cellStyle name="Komma 6 4" xfId="743" xr:uid="{00000000-0005-0000-0000-0000C2020000}"/>
    <cellStyle name="Komma 7" xfId="744" xr:uid="{00000000-0005-0000-0000-0000C3020000}"/>
    <cellStyle name="Komma 7 2" xfId="745" xr:uid="{00000000-0005-0000-0000-0000C4020000}"/>
    <cellStyle name="Komma 7 2 2" xfId="746" xr:uid="{00000000-0005-0000-0000-0000C5020000}"/>
    <cellStyle name="Komma 7 2 2 2" xfId="747" xr:uid="{00000000-0005-0000-0000-0000C6020000}"/>
    <cellStyle name="Komma 7 2 2 2 2" xfId="748" xr:uid="{00000000-0005-0000-0000-0000C7020000}"/>
    <cellStyle name="Komma 7 2 2 3" xfId="749" xr:uid="{00000000-0005-0000-0000-0000C8020000}"/>
    <cellStyle name="Komma 7 2 3" xfId="750" xr:uid="{00000000-0005-0000-0000-0000C9020000}"/>
    <cellStyle name="Komma 7 2 3 2" xfId="751" xr:uid="{00000000-0005-0000-0000-0000CA020000}"/>
    <cellStyle name="Komma 7 2 3 2 2" xfId="752" xr:uid="{00000000-0005-0000-0000-0000CB020000}"/>
    <cellStyle name="Komma 7 2 3 2 2 2" xfId="753" xr:uid="{00000000-0005-0000-0000-0000CC020000}"/>
    <cellStyle name="Komma 7 2 3 2 3" xfId="754" xr:uid="{00000000-0005-0000-0000-0000CD020000}"/>
    <cellStyle name="Komma 7 2 3 3" xfId="755" xr:uid="{00000000-0005-0000-0000-0000CE020000}"/>
    <cellStyle name="Komma 7 2 3 3 2" xfId="756" xr:uid="{00000000-0005-0000-0000-0000CF020000}"/>
    <cellStyle name="Komma 7 2 3 4" xfId="757" xr:uid="{00000000-0005-0000-0000-0000D0020000}"/>
    <cellStyle name="Komma 7 2 4" xfId="758" xr:uid="{00000000-0005-0000-0000-0000D1020000}"/>
    <cellStyle name="Komma 7 3" xfId="759" xr:uid="{00000000-0005-0000-0000-0000D2020000}"/>
    <cellStyle name="Komma 7 4" xfId="760" xr:uid="{00000000-0005-0000-0000-0000D3020000}"/>
    <cellStyle name="Komma 8" xfId="761" xr:uid="{00000000-0005-0000-0000-0000D4020000}"/>
    <cellStyle name="Komma 8 2" xfId="762" xr:uid="{00000000-0005-0000-0000-0000D5020000}"/>
    <cellStyle name="Komma 8 2 2" xfId="763" xr:uid="{00000000-0005-0000-0000-0000D6020000}"/>
    <cellStyle name="Komma 8 2 2 2" xfId="764" xr:uid="{00000000-0005-0000-0000-0000D7020000}"/>
    <cellStyle name="Komma 8 2 2 2 2" xfId="765" xr:uid="{00000000-0005-0000-0000-0000D8020000}"/>
    <cellStyle name="Komma 8 2 2 3" xfId="766" xr:uid="{00000000-0005-0000-0000-0000D9020000}"/>
    <cellStyle name="Komma 8 2 3" xfId="767" xr:uid="{00000000-0005-0000-0000-0000DA020000}"/>
    <cellStyle name="Komma 8 2 3 2" xfId="768" xr:uid="{00000000-0005-0000-0000-0000DB020000}"/>
    <cellStyle name="Komma 8 2 3 2 2" xfId="769" xr:uid="{00000000-0005-0000-0000-0000DC020000}"/>
    <cellStyle name="Komma 8 2 3 2 2 2" xfId="770" xr:uid="{00000000-0005-0000-0000-0000DD020000}"/>
    <cellStyle name="Komma 8 2 3 2 3" xfId="771" xr:uid="{00000000-0005-0000-0000-0000DE020000}"/>
    <cellStyle name="Komma 8 2 3 3" xfId="772" xr:uid="{00000000-0005-0000-0000-0000DF020000}"/>
    <cellStyle name="Komma 8 2 3 3 2" xfId="773" xr:uid="{00000000-0005-0000-0000-0000E0020000}"/>
    <cellStyle name="Komma 8 2 3 4" xfId="774" xr:uid="{00000000-0005-0000-0000-0000E1020000}"/>
    <cellStyle name="Komma 8 2 4" xfId="775" xr:uid="{00000000-0005-0000-0000-0000E2020000}"/>
    <cellStyle name="Komma 8 3" xfId="776" xr:uid="{00000000-0005-0000-0000-0000E3020000}"/>
    <cellStyle name="Komma 8 4" xfId="777" xr:uid="{00000000-0005-0000-0000-0000E4020000}"/>
    <cellStyle name="Komma 9" xfId="778" xr:uid="{00000000-0005-0000-0000-0000E5020000}"/>
    <cellStyle name="Komma 9 2" xfId="779" xr:uid="{00000000-0005-0000-0000-0000E6020000}"/>
    <cellStyle name="Komma 9 2 2" xfId="780" xr:uid="{00000000-0005-0000-0000-0000E7020000}"/>
    <cellStyle name="Komma 9 2 2 2" xfId="781" xr:uid="{00000000-0005-0000-0000-0000E8020000}"/>
    <cellStyle name="Komma 9 2 2 2 2" xfId="782" xr:uid="{00000000-0005-0000-0000-0000E9020000}"/>
    <cellStyle name="Komma 9 2 2 2 2 2" xfId="783" xr:uid="{00000000-0005-0000-0000-0000EA020000}"/>
    <cellStyle name="Komma 9 2 2 2 3" xfId="784" xr:uid="{00000000-0005-0000-0000-0000EB020000}"/>
    <cellStyle name="Komma 9 2 2 3" xfId="785" xr:uid="{00000000-0005-0000-0000-0000EC020000}"/>
    <cellStyle name="Komma 9 2 2 3 2" xfId="786" xr:uid="{00000000-0005-0000-0000-0000ED020000}"/>
    <cellStyle name="Komma 9 2 2 3 2 2" xfId="787" xr:uid="{00000000-0005-0000-0000-0000EE020000}"/>
    <cellStyle name="Komma 9 2 2 3 2 2 2" xfId="788" xr:uid="{00000000-0005-0000-0000-0000EF020000}"/>
    <cellStyle name="Komma 9 2 2 3 2 3" xfId="789" xr:uid="{00000000-0005-0000-0000-0000F0020000}"/>
    <cellStyle name="Komma 9 2 2 3 3" xfId="790" xr:uid="{00000000-0005-0000-0000-0000F1020000}"/>
    <cellStyle name="Komma 9 2 2 3 3 2" xfId="791" xr:uid="{00000000-0005-0000-0000-0000F2020000}"/>
    <cellStyle name="Komma 9 2 2 3 4" xfId="792" xr:uid="{00000000-0005-0000-0000-0000F3020000}"/>
    <cellStyle name="Komma 9 2 2 4" xfId="793" xr:uid="{00000000-0005-0000-0000-0000F4020000}"/>
    <cellStyle name="Komma 9 2 3" xfId="794" xr:uid="{00000000-0005-0000-0000-0000F5020000}"/>
    <cellStyle name="Komma 9 3" xfId="795" xr:uid="{00000000-0005-0000-0000-0000F6020000}"/>
    <cellStyle name="Komma 9 3 2" xfId="796" xr:uid="{00000000-0005-0000-0000-0000F7020000}"/>
    <cellStyle name="Komma 9 3 2 2" xfId="797" xr:uid="{00000000-0005-0000-0000-0000F8020000}"/>
    <cellStyle name="Komma 9 3 2 2 2" xfId="798" xr:uid="{00000000-0005-0000-0000-0000F9020000}"/>
    <cellStyle name="Komma 9 3 2 3" xfId="799" xr:uid="{00000000-0005-0000-0000-0000FA020000}"/>
    <cellStyle name="Komma 9 3 3" xfId="800" xr:uid="{00000000-0005-0000-0000-0000FB020000}"/>
    <cellStyle name="Komma 9 3 3 2" xfId="801" xr:uid="{00000000-0005-0000-0000-0000FC020000}"/>
    <cellStyle name="Komma 9 3 3 2 2" xfId="802" xr:uid="{00000000-0005-0000-0000-0000FD020000}"/>
    <cellStyle name="Komma 9 3 3 2 2 2" xfId="803" xr:uid="{00000000-0005-0000-0000-0000FE020000}"/>
    <cellStyle name="Komma 9 3 3 2 3" xfId="804" xr:uid="{00000000-0005-0000-0000-0000FF020000}"/>
    <cellStyle name="Komma 9 3 3 3" xfId="805" xr:uid="{00000000-0005-0000-0000-000000030000}"/>
    <cellStyle name="Komma 9 3 3 3 2" xfId="806" xr:uid="{00000000-0005-0000-0000-000001030000}"/>
    <cellStyle name="Komma 9 3 3 4" xfId="807" xr:uid="{00000000-0005-0000-0000-000002030000}"/>
    <cellStyle name="Komma 9 3 4" xfId="808" xr:uid="{00000000-0005-0000-0000-000003030000}"/>
    <cellStyle name="Komma 9 4" xfId="809" xr:uid="{00000000-0005-0000-0000-000004030000}"/>
    <cellStyle name="Komma 9 5" xfId="810" xr:uid="{00000000-0005-0000-0000-000005030000}"/>
    <cellStyle name="Link" xfId="1" builtinId="8"/>
    <cellStyle name="Neutral" xfId="12" builtinId="28" customBuiltin="1"/>
    <cellStyle name="Neutral 2" xfId="811" xr:uid="{00000000-0005-0000-0000-000008030000}"/>
    <cellStyle name="Neutral 3" xfId="812" xr:uid="{00000000-0005-0000-0000-000009030000}"/>
    <cellStyle name="Neutral 4" xfId="813" xr:uid="{00000000-0005-0000-0000-00000A030000}"/>
    <cellStyle name="Neutral 5" xfId="814" xr:uid="{00000000-0005-0000-0000-00000B030000}"/>
    <cellStyle name="Notiz 2" xfId="49" xr:uid="{00000000-0005-0000-0000-00000C030000}"/>
    <cellStyle name="Notiz 2 2" xfId="815" xr:uid="{00000000-0005-0000-0000-00000D030000}"/>
    <cellStyle name="Notiz 3" xfId="51" xr:uid="{00000000-0005-0000-0000-00000E030000}"/>
    <cellStyle name="Notiz 3 2" xfId="816" xr:uid="{00000000-0005-0000-0000-00000F030000}"/>
    <cellStyle name="Notiz 4" xfId="65" xr:uid="{00000000-0005-0000-0000-000010030000}"/>
    <cellStyle name="Notiz 5" xfId="79" xr:uid="{00000000-0005-0000-0000-000011030000}"/>
    <cellStyle name="Notiz 5 2" xfId="817" xr:uid="{00000000-0005-0000-0000-000012030000}"/>
    <cellStyle name="Notiz 5 2 2" xfId="818" xr:uid="{00000000-0005-0000-0000-000013030000}"/>
    <cellStyle name="Notiz 5 2 2 2" xfId="819" xr:uid="{00000000-0005-0000-0000-000014030000}"/>
    <cellStyle name="Notiz 5 2 2 2 2" xfId="820" xr:uid="{00000000-0005-0000-0000-000015030000}"/>
    <cellStyle name="Notiz 5 2 2 3" xfId="821" xr:uid="{00000000-0005-0000-0000-000016030000}"/>
    <cellStyle name="Notiz 5 2 3" xfId="822" xr:uid="{00000000-0005-0000-0000-000017030000}"/>
    <cellStyle name="Notiz 5 2 3 2" xfId="823" xr:uid="{00000000-0005-0000-0000-000018030000}"/>
    <cellStyle name="Notiz 5 2 4" xfId="824" xr:uid="{00000000-0005-0000-0000-000019030000}"/>
    <cellStyle name="Notiz 5 3" xfId="825" xr:uid="{00000000-0005-0000-0000-00001A030000}"/>
    <cellStyle name="Notiz 5 3 2" xfId="826" xr:uid="{00000000-0005-0000-0000-00001B030000}"/>
    <cellStyle name="Notiz 5 3 2 2" xfId="827" xr:uid="{00000000-0005-0000-0000-00001C030000}"/>
    <cellStyle name="Notiz 5 3 3" xfId="828" xr:uid="{00000000-0005-0000-0000-00001D030000}"/>
    <cellStyle name="Notiz 5 4" xfId="829" xr:uid="{00000000-0005-0000-0000-00001E030000}"/>
    <cellStyle name="Notiz 5 4 2" xfId="830" xr:uid="{00000000-0005-0000-0000-00001F030000}"/>
    <cellStyle name="Notiz 5 5" xfId="831" xr:uid="{00000000-0005-0000-0000-000020030000}"/>
    <cellStyle name="Notiz 6" xfId="121" xr:uid="{00000000-0005-0000-0000-000021030000}"/>
    <cellStyle name="Prozent 10" xfId="832" xr:uid="{00000000-0005-0000-0000-000022030000}"/>
    <cellStyle name="Prozent 10 2" xfId="833" xr:uid="{00000000-0005-0000-0000-000023030000}"/>
    <cellStyle name="Prozent 10 3" xfId="834" xr:uid="{00000000-0005-0000-0000-000024030000}"/>
    <cellStyle name="Prozent 11" xfId="835" xr:uid="{00000000-0005-0000-0000-000025030000}"/>
    <cellStyle name="Prozent 12" xfId="836" xr:uid="{00000000-0005-0000-0000-000026030000}"/>
    <cellStyle name="Prozent 13" xfId="837" xr:uid="{00000000-0005-0000-0000-000027030000}"/>
    <cellStyle name="Prozent 13 2" xfId="838" xr:uid="{00000000-0005-0000-0000-000028030000}"/>
    <cellStyle name="Prozent 14" xfId="1769" xr:uid="{00000000-0005-0000-0000-000029030000}"/>
    <cellStyle name="Prozent 2" xfId="839" xr:uid="{00000000-0005-0000-0000-00002A030000}"/>
    <cellStyle name="Prozent 2 2" xfId="840" xr:uid="{00000000-0005-0000-0000-00002B030000}"/>
    <cellStyle name="Prozent 2 2 2" xfId="841" xr:uid="{00000000-0005-0000-0000-00002C030000}"/>
    <cellStyle name="Prozent 2 2 2 2" xfId="842" xr:uid="{00000000-0005-0000-0000-00002D030000}"/>
    <cellStyle name="Prozent 2 2 2 2 2" xfId="843" xr:uid="{00000000-0005-0000-0000-00002E030000}"/>
    <cellStyle name="Prozent 2 2 2 2 2 2" xfId="844" xr:uid="{00000000-0005-0000-0000-00002F030000}"/>
    <cellStyle name="Prozent 2 2 2 2 3" xfId="845" xr:uid="{00000000-0005-0000-0000-000030030000}"/>
    <cellStyle name="Prozent 2 2 2 3" xfId="846" xr:uid="{00000000-0005-0000-0000-000031030000}"/>
    <cellStyle name="Prozent 2 2 2 3 2" xfId="847" xr:uid="{00000000-0005-0000-0000-000032030000}"/>
    <cellStyle name="Prozent 2 2 2 3 2 2" xfId="848" xr:uid="{00000000-0005-0000-0000-000033030000}"/>
    <cellStyle name="Prozent 2 2 2 3 2 2 2" xfId="849" xr:uid="{00000000-0005-0000-0000-000034030000}"/>
    <cellStyle name="Prozent 2 2 2 3 2 3" xfId="850" xr:uid="{00000000-0005-0000-0000-000035030000}"/>
    <cellStyle name="Prozent 2 2 2 3 3" xfId="851" xr:uid="{00000000-0005-0000-0000-000036030000}"/>
    <cellStyle name="Prozent 2 2 2 3 3 2" xfId="852" xr:uid="{00000000-0005-0000-0000-000037030000}"/>
    <cellStyle name="Prozent 2 2 2 3 4" xfId="853" xr:uid="{00000000-0005-0000-0000-000038030000}"/>
    <cellStyle name="Prozent 2 2 2 4" xfId="854" xr:uid="{00000000-0005-0000-0000-000039030000}"/>
    <cellStyle name="Prozent 2 2 3" xfId="855" xr:uid="{00000000-0005-0000-0000-00003A030000}"/>
    <cellStyle name="Prozent 2 3" xfId="856" xr:uid="{00000000-0005-0000-0000-00003B030000}"/>
    <cellStyle name="Prozent 2 3 2" xfId="857" xr:uid="{00000000-0005-0000-0000-00003C030000}"/>
    <cellStyle name="Prozent 2 3 2 2" xfId="858" xr:uid="{00000000-0005-0000-0000-00003D030000}"/>
    <cellStyle name="Prozent 2 3 2 2 2" xfId="859" xr:uid="{00000000-0005-0000-0000-00003E030000}"/>
    <cellStyle name="Prozent 2 3 2 3" xfId="860" xr:uid="{00000000-0005-0000-0000-00003F030000}"/>
    <cellStyle name="Prozent 2 3 3" xfId="861" xr:uid="{00000000-0005-0000-0000-000040030000}"/>
    <cellStyle name="Prozent 2 3 3 2" xfId="862" xr:uid="{00000000-0005-0000-0000-000041030000}"/>
    <cellStyle name="Prozent 2 3 3 2 2" xfId="863" xr:uid="{00000000-0005-0000-0000-000042030000}"/>
    <cellStyle name="Prozent 2 3 3 2 2 2" xfId="864" xr:uid="{00000000-0005-0000-0000-000043030000}"/>
    <cellStyle name="Prozent 2 3 3 2 3" xfId="865" xr:uid="{00000000-0005-0000-0000-000044030000}"/>
    <cellStyle name="Prozent 2 3 3 3" xfId="866" xr:uid="{00000000-0005-0000-0000-000045030000}"/>
    <cellStyle name="Prozent 2 3 3 3 2" xfId="867" xr:uid="{00000000-0005-0000-0000-000046030000}"/>
    <cellStyle name="Prozent 2 3 3 4" xfId="868" xr:uid="{00000000-0005-0000-0000-000047030000}"/>
    <cellStyle name="Prozent 2 3 4" xfId="869" xr:uid="{00000000-0005-0000-0000-000048030000}"/>
    <cellStyle name="Prozent 2 4" xfId="870" xr:uid="{00000000-0005-0000-0000-000049030000}"/>
    <cellStyle name="Prozent 3" xfId="871" xr:uid="{00000000-0005-0000-0000-00004A030000}"/>
    <cellStyle name="Prozent 3 2" xfId="872" xr:uid="{00000000-0005-0000-0000-00004B030000}"/>
    <cellStyle name="Prozent 3 2 2" xfId="873" xr:uid="{00000000-0005-0000-0000-00004C030000}"/>
    <cellStyle name="Prozent 3 2 2 2" xfId="874" xr:uid="{00000000-0005-0000-0000-00004D030000}"/>
    <cellStyle name="Prozent 3 2 2 2 2" xfId="875" xr:uid="{00000000-0005-0000-0000-00004E030000}"/>
    <cellStyle name="Prozent 3 2 2 3" xfId="876" xr:uid="{00000000-0005-0000-0000-00004F030000}"/>
    <cellStyle name="Prozent 3 2 3" xfId="877" xr:uid="{00000000-0005-0000-0000-000050030000}"/>
    <cellStyle name="Prozent 3 2 3 2" xfId="878" xr:uid="{00000000-0005-0000-0000-000051030000}"/>
    <cellStyle name="Prozent 3 2 3 2 2" xfId="879" xr:uid="{00000000-0005-0000-0000-000052030000}"/>
    <cellStyle name="Prozent 3 2 3 2 2 2" xfId="880" xr:uid="{00000000-0005-0000-0000-000053030000}"/>
    <cellStyle name="Prozent 3 2 3 2 3" xfId="881" xr:uid="{00000000-0005-0000-0000-000054030000}"/>
    <cellStyle name="Prozent 3 2 3 3" xfId="882" xr:uid="{00000000-0005-0000-0000-000055030000}"/>
    <cellStyle name="Prozent 3 2 3 3 2" xfId="883" xr:uid="{00000000-0005-0000-0000-000056030000}"/>
    <cellStyle name="Prozent 3 2 3 4" xfId="884" xr:uid="{00000000-0005-0000-0000-000057030000}"/>
    <cellStyle name="Prozent 3 2 4" xfId="885" xr:uid="{00000000-0005-0000-0000-000058030000}"/>
    <cellStyle name="Prozent 3 3" xfId="886" xr:uid="{00000000-0005-0000-0000-000059030000}"/>
    <cellStyle name="Prozent 4" xfId="887" xr:uid="{00000000-0005-0000-0000-00005A030000}"/>
    <cellStyle name="Prozent 4 2" xfId="888" xr:uid="{00000000-0005-0000-0000-00005B030000}"/>
    <cellStyle name="Prozent 4 2 2" xfId="889" xr:uid="{00000000-0005-0000-0000-00005C030000}"/>
    <cellStyle name="Prozent 4 2 2 2" xfId="890" xr:uid="{00000000-0005-0000-0000-00005D030000}"/>
    <cellStyle name="Prozent 4 2 2 2 2" xfId="891" xr:uid="{00000000-0005-0000-0000-00005E030000}"/>
    <cellStyle name="Prozent 4 2 2 2 2 2" xfId="892" xr:uid="{00000000-0005-0000-0000-00005F030000}"/>
    <cellStyle name="Prozent 4 2 2 2 3" xfId="893" xr:uid="{00000000-0005-0000-0000-000060030000}"/>
    <cellStyle name="Prozent 4 2 2 3" xfId="894" xr:uid="{00000000-0005-0000-0000-000061030000}"/>
    <cellStyle name="Prozent 4 2 2 3 2" xfId="895" xr:uid="{00000000-0005-0000-0000-000062030000}"/>
    <cellStyle name="Prozent 4 2 2 3 2 2" xfId="896" xr:uid="{00000000-0005-0000-0000-000063030000}"/>
    <cellStyle name="Prozent 4 2 2 3 2 2 2" xfId="897" xr:uid="{00000000-0005-0000-0000-000064030000}"/>
    <cellStyle name="Prozent 4 2 2 3 2 3" xfId="898" xr:uid="{00000000-0005-0000-0000-000065030000}"/>
    <cellStyle name="Prozent 4 2 2 3 3" xfId="899" xr:uid="{00000000-0005-0000-0000-000066030000}"/>
    <cellStyle name="Prozent 4 2 2 3 3 2" xfId="900" xr:uid="{00000000-0005-0000-0000-000067030000}"/>
    <cellStyle name="Prozent 4 2 2 3 4" xfId="901" xr:uid="{00000000-0005-0000-0000-000068030000}"/>
    <cellStyle name="Prozent 4 2 2 4" xfId="902" xr:uid="{00000000-0005-0000-0000-000069030000}"/>
    <cellStyle name="Prozent 4 2 3" xfId="903" xr:uid="{00000000-0005-0000-0000-00006A030000}"/>
    <cellStyle name="Prozent 4 3" xfId="904" xr:uid="{00000000-0005-0000-0000-00006B030000}"/>
    <cellStyle name="Prozent 4 3 2" xfId="905" xr:uid="{00000000-0005-0000-0000-00006C030000}"/>
    <cellStyle name="Prozent 4 3 2 2" xfId="906" xr:uid="{00000000-0005-0000-0000-00006D030000}"/>
    <cellStyle name="Prozent 4 3 2 2 2" xfId="907" xr:uid="{00000000-0005-0000-0000-00006E030000}"/>
    <cellStyle name="Prozent 4 3 2 2 2 2" xfId="908" xr:uid="{00000000-0005-0000-0000-00006F030000}"/>
    <cellStyle name="Prozent 4 3 2 2 3" xfId="909" xr:uid="{00000000-0005-0000-0000-000070030000}"/>
    <cellStyle name="Prozent 4 3 2 3" xfId="910" xr:uid="{00000000-0005-0000-0000-000071030000}"/>
    <cellStyle name="Prozent 4 3 2 3 2" xfId="911" xr:uid="{00000000-0005-0000-0000-000072030000}"/>
    <cellStyle name="Prozent 4 3 2 3 2 2" xfId="912" xr:uid="{00000000-0005-0000-0000-000073030000}"/>
    <cellStyle name="Prozent 4 3 2 3 2 2 2" xfId="913" xr:uid="{00000000-0005-0000-0000-000074030000}"/>
    <cellStyle name="Prozent 4 3 2 3 2 3" xfId="914" xr:uid="{00000000-0005-0000-0000-000075030000}"/>
    <cellStyle name="Prozent 4 3 2 3 3" xfId="915" xr:uid="{00000000-0005-0000-0000-000076030000}"/>
    <cellStyle name="Prozent 4 3 2 3 3 2" xfId="916" xr:uid="{00000000-0005-0000-0000-000077030000}"/>
    <cellStyle name="Prozent 4 3 2 3 4" xfId="917" xr:uid="{00000000-0005-0000-0000-000078030000}"/>
    <cellStyle name="Prozent 4 3 2 4" xfId="918" xr:uid="{00000000-0005-0000-0000-000079030000}"/>
    <cellStyle name="Prozent 4 3 3" xfId="919" xr:uid="{00000000-0005-0000-0000-00007A030000}"/>
    <cellStyle name="Prozent 4 4" xfId="920" xr:uid="{00000000-0005-0000-0000-00007B030000}"/>
    <cellStyle name="Prozent 4 4 2" xfId="921" xr:uid="{00000000-0005-0000-0000-00007C030000}"/>
    <cellStyle name="Prozent 4 4 2 2" xfId="922" xr:uid="{00000000-0005-0000-0000-00007D030000}"/>
    <cellStyle name="Prozent 4 4 2 2 2" xfId="923" xr:uid="{00000000-0005-0000-0000-00007E030000}"/>
    <cellStyle name="Prozent 4 4 2 3" xfId="924" xr:uid="{00000000-0005-0000-0000-00007F030000}"/>
    <cellStyle name="Prozent 4 4 3" xfId="925" xr:uid="{00000000-0005-0000-0000-000080030000}"/>
    <cellStyle name="Prozent 4 4 3 2" xfId="926" xr:uid="{00000000-0005-0000-0000-000081030000}"/>
    <cellStyle name="Prozent 4 4 3 2 2" xfId="927" xr:uid="{00000000-0005-0000-0000-000082030000}"/>
    <cellStyle name="Prozent 4 4 3 2 2 2" xfId="928" xr:uid="{00000000-0005-0000-0000-000083030000}"/>
    <cellStyle name="Prozent 4 4 3 2 3" xfId="929" xr:uid="{00000000-0005-0000-0000-000084030000}"/>
    <cellStyle name="Prozent 4 4 3 3" xfId="930" xr:uid="{00000000-0005-0000-0000-000085030000}"/>
    <cellStyle name="Prozent 4 4 3 3 2" xfId="931" xr:uid="{00000000-0005-0000-0000-000086030000}"/>
    <cellStyle name="Prozent 4 4 3 4" xfId="932" xr:uid="{00000000-0005-0000-0000-000087030000}"/>
    <cellStyle name="Prozent 4 4 4" xfId="933" xr:uid="{00000000-0005-0000-0000-000088030000}"/>
    <cellStyle name="Prozent 4 5" xfId="934" xr:uid="{00000000-0005-0000-0000-000089030000}"/>
    <cellStyle name="Prozent 5" xfId="935" xr:uid="{00000000-0005-0000-0000-00008A030000}"/>
    <cellStyle name="Prozent 5 2" xfId="936" xr:uid="{00000000-0005-0000-0000-00008B030000}"/>
    <cellStyle name="Prozent 5 2 2" xfId="937" xr:uid="{00000000-0005-0000-0000-00008C030000}"/>
    <cellStyle name="Prozent 5 2 2 2" xfId="938" xr:uid="{00000000-0005-0000-0000-00008D030000}"/>
    <cellStyle name="Prozent 5 2 2 2 2" xfId="939" xr:uid="{00000000-0005-0000-0000-00008E030000}"/>
    <cellStyle name="Prozent 5 2 2 2 2 2" xfId="940" xr:uid="{00000000-0005-0000-0000-00008F030000}"/>
    <cellStyle name="Prozent 5 2 2 2 3" xfId="941" xr:uid="{00000000-0005-0000-0000-000090030000}"/>
    <cellStyle name="Prozent 5 2 2 3" xfId="942" xr:uid="{00000000-0005-0000-0000-000091030000}"/>
    <cellStyle name="Prozent 5 2 2 3 2" xfId="943" xr:uid="{00000000-0005-0000-0000-000092030000}"/>
    <cellStyle name="Prozent 5 2 2 3 2 2" xfId="944" xr:uid="{00000000-0005-0000-0000-000093030000}"/>
    <cellStyle name="Prozent 5 2 2 3 2 2 2" xfId="945" xr:uid="{00000000-0005-0000-0000-000094030000}"/>
    <cellStyle name="Prozent 5 2 2 3 2 3" xfId="946" xr:uid="{00000000-0005-0000-0000-000095030000}"/>
    <cellStyle name="Prozent 5 2 2 3 3" xfId="947" xr:uid="{00000000-0005-0000-0000-000096030000}"/>
    <cellStyle name="Prozent 5 2 2 3 3 2" xfId="948" xr:uid="{00000000-0005-0000-0000-000097030000}"/>
    <cellStyle name="Prozent 5 2 2 3 4" xfId="949" xr:uid="{00000000-0005-0000-0000-000098030000}"/>
    <cellStyle name="Prozent 5 2 2 4" xfId="950" xr:uid="{00000000-0005-0000-0000-000099030000}"/>
    <cellStyle name="Prozent 5 2 3" xfId="951" xr:uid="{00000000-0005-0000-0000-00009A030000}"/>
    <cellStyle name="Prozent 5 3" xfId="952" xr:uid="{00000000-0005-0000-0000-00009B030000}"/>
    <cellStyle name="Prozent 5 3 2" xfId="953" xr:uid="{00000000-0005-0000-0000-00009C030000}"/>
    <cellStyle name="Prozent 5 3 2 2" xfId="954" xr:uid="{00000000-0005-0000-0000-00009D030000}"/>
    <cellStyle name="Prozent 5 3 2 2 2" xfId="955" xr:uid="{00000000-0005-0000-0000-00009E030000}"/>
    <cellStyle name="Prozent 5 3 2 2 2 2" xfId="956" xr:uid="{00000000-0005-0000-0000-00009F030000}"/>
    <cellStyle name="Prozent 5 3 2 2 3" xfId="957" xr:uid="{00000000-0005-0000-0000-0000A0030000}"/>
    <cellStyle name="Prozent 5 3 2 3" xfId="958" xr:uid="{00000000-0005-0000-0000-0000A1030000}"/>
    <cellStyle name="Prozent 5 3 2 3 2" xfId="959" xr:uid="{00000000-0005-0000-0000-0000A2030000}"/>
    <cellStyle name="Prozent 5 3 2 3 2 2" xfId="960" xr:uid="{00000000-0005-0000-0000-0000A3030000}"/>
    <cellStyle name="Prozent 5 3 2 3 2 2 2" xfId="961" xr:uid="{00000000-0005-0000-0000-0000A4030000}"/>
    <cellStyle name="Prozent 5 3 2 3 2 3" xfId="962" xr:uid="{00000000-0005-0000-0000-0000A5030000}"/>
    <cellStyle name="Prozent 5 3 2 3 3" xfId="963" xr:uid="{00000000-0005-0000-0000-0000A6030000}"/>
    <cellStyle name="Prozent 5 3 2 3 3 2" xfId="964" xr:uid="{00000000-0005-0000-0000-0000A7030000}"/>
    <cellStyle name="Prozent 5 3 2 3 4" xfId="965" xr:uid="{00000000-0005-0000-0000-0000A8030000}"/>
    <cellStyle name="Prozent 5 3 2 4" xfId="966" xr:uid="{00000000-0005-0000-0000-0000A9030000}"/>
    <cellStyle name="Prozent 5 3 3" xfId="967" xr:uid="{00000000-0005-0000-0000-0000AA030000}"/>
    <cellStyle name="Prozent 5 4" xfId="968" xr:uid="{00000000-0005-0000-0000-0000AB030000}"/>
    <cellStyle name="Prozent 5 4 2" xfId="969" xr:uid="{00000000-0005-0000-0000-0000AC030000}"/>
    <cellStyle name="Prozent 5 4 2 2" xfId="970" xr:uid="{00000000-0005-0000-0000-0000AD030000}"/>
    <cellStyle name="Prozent 5 4 2 2 2" xfId="971" xr:uid="{00000000-0005-0000-0000-0000AE030000}"/>
    <cellStyle name="Prozent 5 4 2 3" xfId="972" xr:uid="{00000000-0005-0000-0000-0000AF030000}"/>
    <cellStyle name="Prozent 5 4 3" xfId="973" xr:uid="{00000000-0005-0000-0000-0000B0030000}"/>
    <cellStyle name="Prozent 5 4 3 2" xfId="974" xr:uid="{00000000-0005-0000-0000-0000B1030000}"/>
    <cellStyle name="Prozent 5 4 3 2 2" xfId="975" xr:uid="{00000000-0005-0000-0000-0000B2030000}"/>
    <cellStyle name="Prozent 5 4 3 2 2 2" xfId="976" xr:uid="{00000000-0005-0000-0000-0000B3030000}"/>
    <cellStyle name="Prozent 5 4 3 2 3" xfId="977" xr:uid="{00000000-0005-0000-0000-0000B4030000}"/>
    <cellStyle name="Prozent 5 4 3 3" xfId="978" xr:uid="{00000000-0005-0000-0000-0000B5030000}"/>
    <cellStyle name="Prozent 5 4 3 3 2" xfId="979" xr:uid="{00000000-0005-0000-0000-0000B6030000}"/>
    <cellStyle name="Prozent 5 4 3 4" xfId="980" xr:uid="{00000000-0005-0000-0000-0000B7030000}"/>
    <cellStyle name="Prozent 5 4 4" xfId="981" xr:uid="{00000000-0005-0000-0000-0000B8030000}"/>
    <cellStyle name="Prozent 5 5" xfId="982" xr:uid="{00000000-0005-0000-0000-0000B9030000}"/>
    <cellStyle name="Prozent 6" xfId="983" xr:uid="{00000000-0005-0000-0000-0000BA030000}"/>
    <cellStyle name="Prozent 6 2" xfId="984" xr:uid="{00000000-0005-0000-0000-0000BB030000}"/>
    <cellStyle name="Prozent 6 2 2" xfId="985" xr:uid="{00000000-0005-0000-0000-0000BC030000}"/>
    <cellStyle name="Prozent 6 2 2 2" xfId="986" xr:uid="{00000000-0005-0000-0000-0000BD030000}"/>
    <cellStyle name="Prozent 6 2 2 2 2" xfId="987" xr:uid="{00000000-0005-0000-0000-0000BE030000}"/>
    <cellStyle name="Prozent 6 2 2 2 2 2" xfId="988" xr:uid="{00000000-0005-0000-0000-0000BF030000}"/>
    <cellStyle name="Prozent 6 2 2 2 3" xfId="989" xr:uid="{00000000-0005-0000-0000-0000C0030000}"/>
    <cellStyle name="Prozent 6 2 2 3" xfId="990" xr:uid="{00000000-0005-0000-0000-0000C1030000}"/>
    <cellStyle name="Prozent 6 2 2 3 2" xfId="991" xr:uid="{00000000-0005-0000-0000-0000C2030000}"/>
    <cellStyle name="Prozent 6 2 2 3 2 2" xfId="992" xr:uid="{00000000-0005-0000-0000-0000C3030000}"/>
    <cellStyle name="Prozent 6 2 2 3 2 2 2" xfId="993" xr:uid="{00000000-0005-0000-0000-0000C4030000}"/>
    <cellStyle name="Prozent 6 2 2 3 2 3" xfId="994" xr:uid="{00000000-0005-0000-0000-0000C5030000}"/>
    <cellStyle name="Prozent 6 2 2 3 3" xfId="995" xr:uid="{00000000-0005-0000-0000-0000C6030000}"/>
    <cellStyle name="Prozent 6 2 2 3 3 2" xfId="996" xr:uid="{00000000-0005-0000-0000-0000C7030000}"/>
    <cellStyle name="Prozent 6 2 2 3 4" xfId="997" xr:uid="{00000000-0005-0000-0000-0000C8030000}"/>
    <cellStyle name="Prozent 6 2 2 4" xfId="998" xr:uid="{00000000-0005-0000-0000-0000C9030000}"/>
    <cellStyle name="Prozent 6 2 3" xfId="999" xr:uid="{00000000-0005-0000-0000-0000CA030000}"/>
    <cellStyle name="Prozent 6 3" xfId="1000" xr:uid="{00000000-0005-0000-0000-0000CB030000}"/>
    <cellStyle name="Prozent 6 3 2" xfId="1001" xr:uid="{00000000-0005-0000-0000-0000CC030000}"/>
    <cellStyle name="Prozent 6 3 2 2" xfId="1002" xr:uid="{00000000-0005-0000-0000-0000CD030000}"/>
    <cellStyle name="Prozent 6 3 2 2 2" xfId="1003" xr:uid="{00000000-0005-0000-0000-0000CE030000}"/>
    <cellStyle name="Prozent 6 3 2 3" xfId="1004" xr:uid="{00000000-0005-0000-0000-0000CF030000}"/>
    <cellStyle name="Prozent 6 3 3" xfId="1005" xr:uid="{00000000-0005-0000-0000-0000D0030000}"/>
    <cellStyle name="Prozent 6 3 3 2" xfId="1006" xr:uid="{00000000-0005-0000-0000-0000D1030000}"/>
    <cellStyle name="Prozent 6 3 3 2 2" xfId="1007" xr:uid="{00000000-0005-0000-0000-0000D2030000}"/>
    <cellStyle name="Prozent 6 3 3 2 2 2" xfId="1008" xr:uid="{00000000-0005-0000-0000-0000D3030000}"/>
    <cellStyle name="Prozent 6 3 3 2 3" xfId="1009" xr:uid="{00000000-0005-0000-0000-0000D4030000}"/>
    <cellStyle name="Prozent 6 3 3 3" xfId="1010" xr:uid="{00000000-0005-0000-0000-0000D5030000}"/>
    <cellStyle name="Prozent 6 3 3 3 2" xfId="1011" xr:uid="{00000000-0005-0000-0000-0000D6030000}"/>
    <cellStyle name="Prozent 6 3 3 4" xfId="1012" xr:uid="{00000000-0005-0000-0000-0000D7030000}"/>
    <cellStyle name="Prozent 6 3 4" xfId="1013" xr:uid="{00000000-0005-0000-0000-0000D8030000}"/>
    <cellStyle name="Prozent 6 4" xfId="1014" xr:uid="{00000000-0005-0000-0000-0000D9030000}"/>
    <cellStyle name="Prozent 7" xfId="1015" xr:uid="{00000000-0005-0000-0000-0000DA030000}"/>
    <cellStyle name="Prozent 7 2" xfId="1016" xr:uid="{00000000-0005-0000-0000-0000DB030000}"/>
    <cellStyle name="Prozent 7 2 2" xfId="1017" xr:uid="{00000000-0005-0000-0000-0000DC030000}"/>
    <cellStyle name="Prozent 7 2 2 2" xfId="1018" xr:uid="{00000000-0005-0000-0000-0000DD030000}"/>
    <cellStyle name="Prozent 7 2 2 2 2" xfId="1019" xr:uid="{00000000-0005-0000-0000-0000DE030000}"/>
    <cellStyle name="Prozent 7 2 2 3" xfId="1020" xr:uid="{00000000-0005-0000-0000-0000DF030000}"/>
    <cellStyle name="Prozent 7 2 3" xfId="1021" xr:uid="{00000000-0005-0000-0000-0000E0030000}"/>
    <cellStyle name="Prozent 7 2 3 2" xfId="1022" xr:uid="{00000000-0005-0000-0000-0000E1030000}"/>
    <cellStyle name="Prozent 7 2 3 2 2" xfId="1023" xr:uid="{00000000-0005-0000-0000-0000E2030000}"/>
    <cellStyle name="Prozent 7 2 3 2 2 2" xfId="1024" xr:uid="{00000000-0005-0000-0000-0000E3030000}"/>
    <cellStyle name="Prozent 7 2 3 2 3" xfId="1025" xr:uid="{00000000-0005-0000-0000-0000E4030000}"/>
    <cellStyle name="Prozent 7 2 3 3" xfId="1026" xr:uid="{00000000-0005-0000-0000-0000E5030000}"/>
    <cellStyle name="Prozent 7 2 3 3 2" xfId="1027" xr:uid="{00000000-0005-0000-0000-0000E6030000}"/>
    <cellStyle name="Prozent 7 2 3 4" xfId="1028" xr:uid="{00000000-0005-0000-0000-0000E7030000}"/>
    <cellStyle name="Prozent 7 2 4" xfId="1029" xr:uid="{00000000-0005-0000-0000-0000E8030000}"/>
    <cellStyle name="Prozent 7 3" xfId="1030" xr:uid="{00000000-0005-0000-0000-0000E9030000}"/>
    <cellStyle name="Prozent 7 4" xfId="1031" xr:uid="{00000000-0005-0000-0000-0000EA030000}"/>
    <cellStyle name="Prozent 8" xfId="1032" xr:uid="{00000000-0005-0000-0000-0000EB030000}"/>
    <cellStyle name="Prozent 8 2" xfId="1033" xr:uid="{00000000-0005-0000-0000-0000EC030000}"/>
    <cellStyle name="Prozent 8 2 2" xfId="1034" xr:uid="{00000000-0005-0000-0000-0000ED030000}"/>
    <cellStyle name="Prozent 8 2 2 2" xfId="1035" xr:uid="{00000000-0005-0000-0000-0000EE030000}"/>
    <cellStyle name="Prozent 8 2 2 2 2" xfId="1036" xr:uid="{00000000-0005-0000-0000-0000EF030000}"/>
    <cellStyle name="Prozent 8 2 2 3" xfId="1037" xr:uid="{00000000-0005-0000-0000-0000F0030000}"/>
    <cellStyle name="Prozent 8 2 3" xfId="1038" xr:uid="{00000000-0005-0000-0000-0000F1030000}"/>
    <cellStyle name="Prozent 8 2 3 2" xfId="1039" xr:uid="{00000000-0005-0000-0000-0000F2030000}"/>
    <cellStyle name="Prozent 8 2 3 2 2" xfId="1040" xr:uid="{00000000-0005-0000-0000-0000F3030000}"/>
    <cellStyle name="Prozent 8 2 3 2 2 2" xfId="1041" xr:uid="{00000000-0005-0000-0000-0000F4030000}"/>
    <cellStyle name="Prozent 8 2 3 2 3" xfId="1042" xr:uid="{00000000-0005-0000-0000-0000F5030000}"/>
    <cellStyle name="Prozent 8 2 3 3" xfId="1043" xr:uid="{00000000-0005-0000-0000-0000F6030000}"/>
    <cellStyle name="Prozent 8 2 3 3 2" xfId="1044" xr:uid="{00000000-0005-0000-0000-0000F7030000}"/>
    <cellStyle name="Prozent 8 2 3 4" xfId="1045" xr:uid="{00000000-0005-0000-0000-0000F8030000}"/>
    <cellStyle name="Prozent 8 2 4" xfId="1046" xr:uid="{00000000-0005-0000-0000-0000F9030000}"/>
    <cellStyle name="Prozent 8 3" xfId="1047" xr:uid="{00000000-0005-0000-0000-0000FA030000}"/>
    <cellStyle name="Prozent 8 4" xfId="1048" xr:uid="{00000000-0005-0000-0000-0000FB030000}"/>
    <cellStyle name="Prozent 9" xfId="1049" xr:uid="{00000000-0005-0000-0000-0000FC030000}"/>
    <cellStyle name="Prozent 9 2" xfId="1050" xr:uid="{00000000-0005-0000-0000-0000FD030000}"/>
    <cellStyle name="Prozent 9 2 2" xfId="1051" xr:uid="{00000000-0005-0000-0000-0000FE030000}"/>
    <cellStyle name="Prozent 9 2 2 2" xfId="1052" xr:uid="{00000000-0005-0000-0000-0000FF030000}"/>
    <cellStyle name="Prozent 9 2 2 2 2" xfId="1053" xr:uid="{00000000-0005-0000-0000-000000040000}"/>
    <cellStyle name="Prozent 9 2 2 2 2 2" xfId="1054" xr:uid="{00000000-0005-0000-0000-000001040000}"/>
    <cellStyle name="Prozent 9 2 2 2 3" xfId="1055" xr:uid="{00000000-0005-0000-0000-000002040000}"/>
    <cellStyle name="Prozent 9 2 2 3" xfId="1056" xr:uid="{00000000-0005-0000-0000-000003040000}"/>
    <cellStyle name="Prozent 9 2 2 3 2" xfId="1057" xr:uid="{00000000-0005-0000-0000-000004040000}"/>
    <cellStyle name="Prozent 9 2 2 3 2 2" xfId="1058" xr:uid="{00000000-0005-0000-0000-000005040000}"/>
    <cellStyle name="Prozent 9 2 2 3 2 2 2" xfId="1059" xr:uid="{00000000-0005-0000-0000-000006040000}"/>
    <cellStyle name="Prozent 9 2 2 3 2 3" xfId="1060" xr:uid="{00000000-0005-0000-0000-000007040000}"/>
    <cellStyle name="Prozent 9 2 2 3 3" xfId="1061" xr:uid="{00000000-0005-0000-0000-000008040000}"/>
    <cellStyle name="Prozent 9 2 2 3 3 2" xfId="1062" xr:uid="{00000000-0005-0000-0000-000009040000}"/>
    <cellStyle name="Prozent 9 2 2 3 4" xfId="1063" xr:uid="{00000000-0005-0000-0000-00000A040000}"/>
    <cellStyle name="Prozent 9 2 2 4" xfId="1064" xr:uid="{00000000-0005-0000-0000-00000B040000}"/>
    <cellStyle name="Prozent 9 2 3" xfId="1065" xr:uid="{00000000-0005-0000-0000-00000C040000}"/>
    <cellStyle name="Prozent 9 3" xfId="1066" xr:uid="{00000000-0005-0000-0000-00000D040000}"/>
    <cellStyle name="Prozent 9 3 2" xfId="1067" xr:uid="{00000000-0005-0000-0000-00000E040000}"/>
    <cellStyle name="Prozent 9 3 2 2" xfId="1068" xr:uid="{00000000-0005-0000-0000-00000F040000}"/>
    <cellStyle name="Prozent 9 3 2 2 2" xfId="1069" xr:uid="{00000000-0005-0000-0000-000010040000}"/>
    <cellStyle name="Prozent 9 3 2 3" xfId="1070" xr:uid="{00000000-0005-0000-0000-000011040000}"/>
    <cellStyle name="Prozent 9 3 3" xfId="1071" xr:uid="{00000000-0005-0000-0000-000012040000}"/>
    <cellStyle name="Prozent 9 3 3 2" xfId="1072" xr:uid="{00000000-0005-0000-0000-000013040000}"/>
    <cellStyle name="Prozent 9 3 4" xfId="1073" xr:uid="{00000000-0005-0000-0000-000014040000}"/>
    <cellStyle name="Prozent 9 4" xfId="1074" xr:uid="{00000000-0005-0000-0000-000015040000}"/>
    <cellStyle name="Prozent 9 5" xfId="1075" xr:uid="{00000000-0005-0000-0000-000016040000}"/>
    <cellStyle name="Schlecht" xfId="11" builtinId="27" customBuiltin="1"/>
    <cellStyle name="Schlecht 2" xfId="97" xr:uid="{00000000-0005-0000-0000-000018040000}"/>
    <cellStyle name="Schlecht 2 2" xfId="1076" xr:uid="{00000000-0005-0000-0000-000019040000}"/>
    <cellStyle name="Schlecht 3" xfId="99" xr:uid="{00000000-0005-0000-0000-00001A040000}"/>
    <cellStyle name="Schlecht 3 2" xfId="1077" xr:uid="{00000000-0005-0000-0000-00001B040000}"/>
    <cellStyle name="Schlecht 4" xfId="98" xr:uid="{00000000-0005-0000-0000-00001C040000}"/>
    <cellStyle name="Schlecht 4 2" xfId="1078" xr:uid="{00000000-0005-0000-0000-00001D040000}"/>
    <cellStyle name="Schlecht 5" xfId="145" xr:uid="{00000000-0005-0000-0000-00001E040000}"/>
    <cellStyle name="Standard" xfId="0" builtinId="0"/>
    <cellStyle name="Standard 10" xfId="1079" xr:uid="{00000000-0005-0000-0000-000020040000}"/>
    <cellStyle name="Standard 11" xfId="1080" xr:uid="{00000000-0005-0000-0000-000021040000}"/>
    <cellStyle name="Standard 12" xfId="1081" xr:uid="{00000000-0005-0000-0000-000022040000}"/>
    <cellStyle name="Standard 13" xfId="1082" xr:uid="{00000000-0005-0000-0000-000023040000}"/>
    <cellStyle name="Standard 13 2" xfId="1083" xr:uid="{00000000-0005-0000-0000-000024040000}"/>
    <cellStyle name="Standard 14" xfId="1084" xr:uid="{00000000-0005-0000-0000-000025040000}"/>
    <cellStyle name="Standard 15" xfId="1085" xr:uid="{00000000-0005-0000-0000-000026040000}"/>
    <cellStyle name="Standard 16" xfId="1766" xr:uid="{00000000-0005-0000-0000-000027040000}"/>
    <cellStyle name="Standard 17" xfId="1767" xr:uid="{00000000-0005-0000-0000-000028040000}"/>
    <cellStyle name="Standard 2" xfId="3" xr:uid="{00000000-0005-0000-0000-000029040000}"/>
    <cellStyle name="Standard 2 2" xfId="45" xr:uid="{00000000-0005-0000-0000-00002A040000}"/>
    <cellStyle name="Standard 2 2 2" xfId="94" xr:uid="{00000000-0005-0000-0000-00002B040000}"/>
    <cellStyle name="Standard 2 2 2 2" xfId="1086" xr:uid="{00000000-0005-0000-0000-00002C040000}"/>
    <cellStyle name="Standard 2 2 2 2 2" xfId="1087" xr:uid="{00000000-0005-0000-0000-00002D040000}"/>
    <cellStyle name="Standard 2 2 2 3" xfId="1088" xr:uid="{00000000-0005-0000-0000-00002E040000}"/>
    <cellStyle name="Standard 2 2 2 3 2" xfId="1089" xr:uid="{00000000-0005-0000-0000-00002F040000}"/>
    <cellStyle name="Standard 2 2 2 3 2 2" xfId="1090" xr:uid="{00000000-0005-0000-0000-000030040000}"/>
    <cellStyle name="Standard 2 2 2 3 3" xfId="1091" xr:uid="{00000000-0005-0000-0000-000031040000}"/>
    <cellStyle name="Standard 2 2 3" xfId="1092" xr:uid="{00000000-0005-0000-0000-000032040000}"/>
    <cellStyle name="Standard 2 2 4" xfId="48" xr:uid="{00000000-0005-0000-0000-000033040000}"/>
    <cellStyle name="Standard 2 3" xfId="1093" xr:uid="{00000000-0005-0000-0000-000034040000}"/>
    <cellStyle name="Standard 2 3 2" xfId="1094" xr:uid="{00000000-0005-0000-0000-000035040000}"/>
    <cellStyle name="Standard 2 3 2 2" xfId="1095" xr:uid="{00000000-0005-0000-0000-000036040000}"/>
    <cellStyle name="Standard 2 3 3" xfId="1096" xr:uid="{00000000-0005-0000-0000-000037040000}"/>
    <cellStyle name="Standard 2 3 3 2" xfId="1097" xr:uid="{00000000-0005-0000-0000-000038040000}"/>
    <cellStyle name="Standard 2 3 4" xfId="1098" xr:uid="{00000000-0005-0000-0000-000039040000}"/>
    <cellStyle name="Standard 2 3 4 2" xfId="1099" xr:uid="{00000000-0005-0000-0000-00003A040000}"/>
    <cellStyle name="Standard 2 3 4 2 2" xfId="1100" xr:uid="{00000000-0005-0000-0000-00003B040000}"/>
    <cellStyle name="Standard 2 3 4 3" xfId="1101" xr:uid="{00000000-0005-0000-0000-00003C040000}"/>
    <cellStyle name="Standard 2 4" xfId="1102" xr:uid="{00000000-0005-0000-0000-00003D040000}"/>
    <cellStyle name="Standard 2 5" xfId="1103" xr:uid="{00000000-0005-0000-0000-00003E040000}"/>
    <cellStyle name="Standard 2 6" xfId="46" xr:uid="{00000000-0005-0000-0000-00003F040000}"/>
    <cellStyle name="Standard 3" xfId="4" xr:uid="{00000000-0005-0000-0000-000040040000}"/>
    <cellStyle name="Standard 3 10" xfId="1104" xr:uid="{00000000-0005-0000-0000-000041040000}"/>
    <cellStyle name="Standard 3 10 2" xfId="1105" xr:uid="{00000000-0005-0000-0000-000042040000}"/>
    <cellStyle name="Standard 3 11" xfId="1106" xr:uid="{00000000-0005-0000-0000-000043040000}"/>
    <cellStyle name="Standard 3 12" xfId="1107" xr:uid="{00000000-0005-0000-0000-000044040000}"/>
    <cellStyle name="Standard 3 13" xfId="1108" xr:uid="{00000000-0005-0000-0000-000045040000}"/>
    <cellStyle name="Standard 3 14" xfId="47" xr:uid="{00000000-0005-0000-0000-000046040000}"/>
    <cellStyle name="Standard 3 2" xfId="96" xr:uid="{00000000-0005-0000-0000-000047040000}"/>
    <cellStyle name="Standard 3 2 2" xfId="1109" xr:uid="{00000000-0005-0000-0000-000048040000}"/>
    <cellStyle name="Standard 3 2 2 2" xfId="1110" xr:uid="{00000000-0005-0000-0000-000049040000}"/>
    <cellStyle name="Standard 3 2 2 2 2" xfId="1111" xr:uid="{00000000-0005-0000-0000-00004A040000}"/>
    <cellStyle name="Standard 3 2 2 3" xfId="1112" xr:uid="{00000000-0005-0000-0000-00004B040000}"/>
    <cellStyle name="Standard 3 2 2 3 2" xfId="1113" xr:uid="{00000000-0005-0000-0000-00004C040000}"/>
    <cellStyle name="Standard 3 2 2 3 2 2" xfId="1114" xr:uid="{00000000-0005-0000-0000-00004D040000}"/>
    <cellStyle name="Standard 3 2 2 3 3" xfId="1115" xr:uid="{00000000-0005-0000-0000-00004E040000}"/>
    <cellStyle name="Standard 3 2 3" xfId="1116" xr:uid="{00000000-0005-0000-0000-00004F040000}"/>
    <cellStyle name="Standard 3 3" xfId="95" xr:uid="{00000000-0005-0000-0000-000050040000}"/>
    <cellStyle name="Standard 3 3 2" xfId="1117" xr:uid="{00000000-0005-0000-0000-000051040000}"/>
    <cellStyle name="Standard 3 3 2 2" xfId="1118" xr:uid="{00000000-0005-0000-0000-000052040000}"/>
    <cellStyle name="Standard 3 3 3" xfId="1119" xr:uid="{00000000-0005-0000-0000-000053040000}"/>
    <cellStyle name="Standard 3 3 3 2" xfId="1120" xr:uid="{00000000-0005-0000-0000-000054040000}"/>
    <cellStyle name="Standard 3 3 3 2 2" xfId="1121" xr:uid="{00000000-0005-0000-0000-000055040000}"/>
    <cellStyle name="Standard 3 3 3 3" xfId="1122" xr:uid="{00000000-0005-0000-0000-000056040000}"/>
    <cellStyle name="Standard 3 3 4" xfId="1123" xr:uid="{00000000-0005-0000-0000-000057040000}"/>
    <cellStyle name="Standard 3 4" xfId="101" xr:uid="{00000000-0005-0000-0000-000058040000}"/>
    <cellStyle name="Standard 3 4 2" xfId="1124" xr:uid="{00000000-0005-0000-0000-000059040000}"/>
    <cellStyle name="Standard 3 4 3" xfId="1125" xr:uid="{00000000-0005-0000-0000-00005A040000}"/>
    <cellStyle name="Standard 3 5" xfId="93" xr:uid="{00000000-0005-0000-0000-00005B040000}"/>
    <cellStyle name="Standard 3 5 2" xfId="1126" xr:uid="{00000000-0005-0000-0000-00005C040000}"/>
    <cellStyle name="Standard 3 5 2 2" xfId="1127" xr:uid="{00000000-0005-0000-0000-00005D040000}"/>
    <cellStyle name="Standard 3 5 2 2 2" xfId="1128" xr:uid="{00000000-0005-0000-0000-00005E040000}"/>
    <cellStyle name="Standard 3 5 2 2 2 2" xfId="1129" xr:uid="{00000000-0005-0000-0000-00005F040000}"/>
    <cellStyle name="Standard 3 5 2 2 2 2 2" xfId="1130" xr:uid="{00000000-0005-0000-0000-000060040000}"/>
    <cellStyle name="Standard 3 5 2 2 2 2 2 2" xfId="1131" xr:uid="{00000000-0005-0000-0000-000061040000}"/>
    <cellStyle name="Standard 3 5 2 2 2 2 3" xfId="1132" xr:uid="{00000000-0005-0000-0000-000062040000}"/>
    <cellStyle name="Standard 3 5 2 2 2 3" xfId="1133" xr:uid="{00000000-0005-0000-0000-000063040000}"/>
    <cellStyle name="Standard 3 5 2 2 2 3 2" xfId="1134" xr:uid="{00000000-0005-0000-0000-000064040000}"/>
    <cellStyle name="Standard 3 5 2 2 2 4" xfId="1135" xr:uid="{00000000-0005-0000-0000-000065040000}"/>
    <cellStyle name="Standard 3 5 2 2 3" xfId="1136" xr:uid="{00000000-0005-0000-0000-000066040000}"/>
    <cellStyle name="Standard 3 5 2 2 3 2" xfId="1137" xr:uid="{00000000-0005-0000-0000-000067040000}"/>
    <cellStyle name="Standard 3 5 2 2 3 2 2" xfId="1138" xr:uid="{00000000-0005-0000-0000-000068040000}"/>
    <cellStyle name="Standard 3 5 2 2 3 3" xfId="1139" xr:uid="{00000000-0005-0000-0000-000069040000}"/>
    <cellStyle name="Standard 3 5 2 2 4" xfId="1140" xr:uid="{00000000-0005-0000-0000-00006A040000}"/>
    <cellStyle name="Standard 3 5 2 2 4 2" xfId="1141" xr:uid="{00000000-0005-0000-0000-00006B040000}"/>
    <cellStyle name="Standard 3 5 2 2 5" xfId="1142" xr:uid="{00000000-0005-0000-0000-00006C040000}"/>
    <cellStyle name="Standard 3 5 2 3" xfId="1143" xr:uid="{00000000-0005-0000-0000-00006D040000}"/>
    <cellStyle name="Standard 3 5 2 3 2" xfId="1144" xr:uid="{00000000-0005-0000-0000-00006E040000}"/>
    <cellStyle name="Standard 3 5 2 3 2 2" xfId="1145" xr:uid="{00000000-0005-0000-0000-00006F040000}"/>
    <cellStyle name="Standard 3 5 2 3 2 2 2" xfId="1146" xr:uid="{00000000-0005-0000-0000-000070040000}"/>
    <cellStyle name="Standard 3 5 2 3 2 3" xfId="1147" xr:uid="{00000000-0005-0000-0000-000071040000}"/>
    <cellStyle name="Standard 3 5 2 3 3" xfId="1148" xr:uid="{00000000-0005-0000-0000-000072040000}"/>
    <cellStyle name="Standard 3 5 2 3 3 2" xfId="1149" xr:uid="{00000000-0005-0000-0000-000073040000}"/>
    <cellStyle name="Standard 3 5 2 3 4" xfId="1150" xr:uid="{00000000-0005-0000-0000-000074040000}"/>
    <cellStyle name="Standard 3 5 2 4" xfId="1151" xr:uid="{00000000-0005-0000-0000-000075040000}"/>
    <cellStyle name="Standard 3 5 2 4 2" xfId="1152" xr:uid="{00000000-0005-0000-0000-000076040000}"/>
    <cellStyle name="Standard 3 5 2 4 2 2" xfId="1153" xr:uid="{00000000-0005-0000-0000-000077040000}"/>
    <cellStyle name="Standard 3 5 2 4 3" xfId="1154" xr:uid="{00000000-0005-0000-0000-000078040000}"/>
    <cellStyle name="Standard 3 5 2 5" xfId="1155" xr:uid="{00000000-0005-0000-0000-000079040000}"/>
    <cellStyle name="Standard 3 5 2 5 2" xfId="1156" xr:uid="{00000000-0005-0000-0000-00007A040000}"/>
    <cellStyle name="Standard 3 5 2 6" xfId="1157" xr:uid="{00000000-0005-0000-0000-00007B040000}"/>
    <cellStyle name="Standard 3 5 3" xfId="1158" xr:uid="{00000000-0005-0000-0000-00007C040000}"/>
    <cellStyle name="Standard 3 5 3 2" xfId="1159" xr:uid="{00000000-0005-0000-0000-00007D040000}"/>
    <cellStyle name="Standard 3 5 3 2 2" xfId="1160" xr:uid="{00000000-0005-0000-0000-00007E040000}"/>
    <cellStyle name="Standard 3 5 3 2 2 2" xfId="1161" xr:uid="{00000000-0005-0000-0000-00007F040000}"/>
    <cellStyle name="Standard 3 5 3 2 2 2 2" xfId="1162" xr:uid="{00000000-0005-0000-0000-000080040000}"/>
    <cellStyle name="Standard 3 5 3 2 2 2 2 2" xfId="1163" xr:uid="{00000000-0005-0000-0000-000081040000}"/>
    <cellStyle name="Standard 3 5 3 2 2 2 3" xfId="1164" xr:uid="{00000000-0005-0000-0000-000082040000}"/>
    <cellStyle name="Standard 3 5 3 2 2 3" xfId="1165" xr:uid="{00000000-0005-0000-0000-000083040000}"/>
    <cellStyle name="Standard 3 5 3 2 2 3 2" xfId="1166" xr:uid="{00000000-0005-0000-0000-000084040000}"/>
    <cellStyle name="Standard 3 5 3 2 2 4" xfId="1167" xr:uid="{00000000-0005-0000-0000-000085040000}"/>
    <cellStyle name="Standard 3 5 3 2 3" xfId="1168" xr:uid="{00000000-0005-0000-0000-000086040000}"/>
    <cellStyle name="Standard 3 5 3 2 3 2" xfId="1169" xr:uid="{00000000-0005-0000-0000-000087040000}"/>
    <cellStyle name="Standard 3 5 3 2 3 2 2" xfId="1170" xr:uid="{00000000-0005-0000-0000-000088040000}"/>
    <cellStyle name="Standard 3 5 3 2 3 3" xfId="1171" xr:uid="{00000000-0005-0000-0000-000089040000}"/>
    <cellStyle name="Standard 3 5 3 2 4" xfId="1172" xr:uid="{00000000-0005-0000-0000-00008A040000}"/>
    <cellStyle name="Standard 3 5 3 2 4 2" xfId="1173" xr:uid="{00000000-0005-0000-0000-00008B040000}"/>
    <cellStyle name="Standard 3 5 3 2 5" xfId="1174" xr:uid="{00000000-0005-0000-0000-00008C040000}"/>
    <cellStyle name="Standard 3 5 3 3" xfId="1175" xr:uid="{00000000-0005-0000-0000-00008D040000}"/>
    <cellStyle name="Standard 3 5 3 3 2" xfId="1176" xr:uid="{00000000-0005-0000-0000-00008E040000}"/>
    <cellStyle name="Standard 3 5 3 3 2 2" xfId="1177" xr:uid="{00000000-0005-0000-0000-00008F040000}"/>
    <cellStyle name="Standard 3 5 3 3 2 2 2" xfId="1178" xr:uid="{00000000-0005-0000-0000-000090040000}"/>
    <cellStyle name="Standard 3 5 3 3 2 3" xfId="1179" xr:uid="{00000000-0005-0000-0000-000091040000}"/>
    <cellStyle name="Standard 3 5 3 3 3" xfId="1180" xr:uid="{00000000-0005-0000-0000-000092040000}"/>
    <cellStyle name="Standard 3 5 3 3 3 2" xfId="1181" xr:uid="{00000000-0005-0000-0000-000093040000}"/>
    <cellStyle name="Standard 3 5 3 3 4" xfId="1182" xr:uid="{00000000-0005-0000-0000-000094040000}"/>
    <cellStyle name="Standard 3 5 3 4" xfId="1183" xr:uid="{00000000-0005-0000-0000-000095040000}"/>
    <cellStyle name="Standard 3 5 3 4 2" xfId="1184" xr:uid="{00000000-0005-0000-0000-000096040000}"/>
    <cellStyle name="Standard 3 5 3 4 2 2" xfId="1185" xr:uid="{00000000-0005-0000-0000-000097040000}"/>
    <cellStyle name="Standard 3 5 3 4 3" xfId="1186" xr:uid="{00000000-0005-0000-0000-000098040000}"/>
    <cellStyle name="Standard 3 5 3 5" xfId="1187" xr:uid="{00000000-0005-0000-0000-000099040000}"/>
    <cellStyle name="Standard 3 5 3 5 2" xfId="1188" xr:uid="{00000000-0005-0000-0000-00009A040000}"/>
    <cellStyle name="Standard 3 5 3 6" xfId="1189" xr:uid="{00000000-0005-0000-0000-00009B040000}"/>
    <cellStyle name="Standard 3 5 4" xfId="1190" xr:uid="{00000000-0005-0000-0000-00009C040000}"/>
    <cellStyle name="Standard 3 5 4 2" xfId="1191" xr:uid="{00000000-0005-0000-0000-00009D040000}"/>
    <cellStyle name="Standard 3 5 4 2 2" xfId="1192" xr:uid="{00000000-0005-0000-0000-00009E040000}"/>
    <cellStyle name="Standard 3 5 4 2 2 2" xfId="1193" xr:uid="{00000000-0005-0000-0000-00009F040000}"/>
    <cellStyle name="Standard 3 5 4 2 2 2 2" xfId="1194" xr:uid="{00000000-0005-0000-0000-0000A0040000}"/>
    <cellStyle name="Standard 3 5 4 2 2 3" xfId="1195" xr:uid="{00000000-0005-0000-0000-0000A1040000}"/>
    <cellStyle name="Standard 3 5 4 2 3" xfId="1196" xr:uid="{00000000-0005-0000-0000-0000A2040000}"/>
    <cellStyle name="Standard 3 5 4 2 3 2" xfId="1197" xr:uid="{00000000-0005-0000-0000-0000A3040000}"/>
    <cellStyle name="Standard 3 5 4 2 4" xfId="1198" xr:uid="{00000000-0005-0000-0000-0000A4040000}"/>
    <cellStyle name="Standard 3 5 4 3" xfId="1199" xr:uid="{00000000-0005-0000-0000-0000A5040000}"/>
    <cellStyle name="Standard 3 5 4 3 2" xfId="1200" xr:uid="{00000000-0005-0000-0000-0000A6040000}"/>
    <cellStyle name="Standard 3 5 4 3 2 2" xfId="1201" xr:uid="{00000000-0005-0000-0000-0000A7040000}"/>
    <cellStyle name="Standard 3 5 4 3 3" xfId="1202" xr:uid="{00000000-0005-0000-0000-0000A8040000}"/>
    <cellStyle name="Standard 3 5 4 4" xfId="1203" xr:uid="{00000000-0005-0000-0000-0000A9040000}"/>
    <cellStyle name="Standard 3 5 4 4 2" xfId="1204" xr:uid="{00000000-0005-0000-0000-0000AA040000}"/>
    <cellStyle name="Standard 3 5 4 5" xfId="1205" xr:uid="{00000000-0005-0000-0000-0000AB040000}"/>
    <cellStyle name="Standard 3 5 5" xfId="1206" xr:uid="{00000000-0005-0000-0000-0000AC040000}"/>
    <cellStyle name="Standard 3 5 5 2" xfId="1207" xr:uid="{00000000-0005-0000-0000-0000AD040000}"/>
    <cellStyle name="Standard 3 5 5 2 2" xfId="1208" xr:uid="{00000000-0005-0000-0000-0000AE040000}"/>
    <cellStyle name="Standard 3 5 5 2 2 2" xfId="1209" xr:uid="{00000000-0005-0000-0000-0000AF040000}"/>
    <cellStyle name="Standard 3 5 5 2 3" xfId="1210" xr:uid="{00000000-0005-0000-0000-0000B0040000}"/>
    <cellStyle name="Standard 3 5 5 3" xfId="1211" xr:uid="{00000000-0005-0000-0000-0000B1040000}"/>
    <cellStyle name="Standard 3 5 5 3 2" xfId="1212" xr:uid="{00000000-0005-0000-0000-0000B2040000}"/>
    <cellStyle name="Standard 3 5 5 4" xfId="1213" xr:uid="{00000000-0005-0000-0000-0000B3040000}"/>
    <cellStyle name="Standard 3 5 6" xfId="1214" xr:uid="{00000000-0005-0000-0000-0000B4040000}"/>
    <cellStyle name="Standard 3 5 6 2" xfId="1215" xr:uid="{00000000-0005-0000-0000-0000B5040000}"/>
    <cellStyle name="Standard 3 5 6 2 2" xfId="1216" xr:uid="{00000000-0005-0000-0000-0000B6040000}"/>
    <cellStyle name="Standard 3 5 6 3" xfId="1217" xr:uid="{00000000-0005-0000-0000-0000B7040000}"/>
    <cellStyle name="Standard 3 5 7" xfId="1218" xr:uid="{00000000-0005-0000-0000-0000B8040000}"/>
    <cellStyle name="Standard 3 5 7 2" xfId="1219" xr:uid="{00000000-0005-0000-0000-0000B9040000}"/>
    <cellStyle name="Standard 3 5 8" xfId="1220" xr:uid="{00000000-0005-0000-0000-0000BA040000}"/>
    <cellStyle name="Standard 3 6" xfId="50" xr:uid="{00000000-0005-0000-0000-0000BB040000}"/>
    <cellStyle name="Standard 3 6 2" xfId="1221" xr:uid="{00000000-0005-0000-0000-0000BC040000}"/>
    <cellStyle name="Standard 3 6 2 2" xfId="1222" xr:uid="{00000000-0005-0000-0000-0000BD040000}"/>
    <cellStyle name="Standard 3 6 2 2 2" xfId="1223" xr:uid="{00000000-0005-0000-0000-0000BE040000}"/>
    <cellStyle name="Standard 3 6 2 2 2 2" xfId="1224" xr:uid="{00000000-0005-0000-0000-0000BF040000}"/>
    <cellStyle name="Standard 3 6 2 2 2 2 2" xfId="1225" xr:uid="{00000000-0005-0000-0000-0000C0040000}"/>
    <cellStyle name="Standard 3 6 2 2 2 3" xfId="1226" xr:uid="{00000000-0005-0000-0000-0000C1040000}"/>
    <cellStyle name="Standard 3 6 2 2 3" xfId="1227" xr:uid="{00000000-0005-0000-0000-0000C2040000}"/>
    <cellStyle name="Standard 3 6 2 2 3 2" xfId="1228" xr:uid="{00000000-0005-0000-0000-0000C3040000}"/>
    <cellStyle name="Standard 3 6 2 2 4" xfId="1229" xr:uid="{00000000-0005-0000-0000-0000C4040000}"/>
    <cellStyle name="Standard 3 6 2 3" xfId="1230" xr:uid="{00000000-0005-0000-0000-0000C5040000}"/>
    <cellStyle name="Standard 3 6 2 3 2" xfId="1231" xr:uid="{00000000-0005-0000-0000-0000C6040000}"/>
    <cellStyle name="Standard 3 6 2 3 2 2" xfId="1232" xr:uid="{00000000-0005-0000-0000-0000C7040000}"/>
    <cellStyle name="Standard 3 6 2 3 3" xfId="1233" xr:uid="{00000000-0005-0000-0000-0000C8040000}"/>
    <cellStyle name="Standard 3 6 2 4" xfId="1234" xr:uid="{00000000-0005-0000-0000-0000C9040000}"/>
    <cellStyle name="Standard 3 6 2 4 2" xfId="1235" xr:uid="{00000000-0005-0000-0000-0000CA040000}"/>
    <cellStyle name="Standard 3 6 2 5" xfId="1236" xr:uid="{00000000-0005-0000-0000-0000CB040000}"/>
    <cellStyle name="Standard 3 6 3" xfId="1237" xr:uid="{00000000-0005-0000-0000-0000CC040000}"/>
    <cellStyle name="Standard 3 6 3 2" xfId="1238" xr:uid="{00000000-0005-0000-0000-0000CD040000}"/>
    <cellStyle name="Standard 3 6 3 2 2" xfId="1239" xr:uid="{00000000-0005-0000-0000-0000CE040000}"/>
    <cellStyle name="Standard 3 6 3 2 2 2" xfId="1240" xr:uid="{00000000-0005-0000-0000-0000CF040000}"/>
    <cellStyle name="Standard 3 6 3 2 3" xfId="1241" xr:uid="{00000000-0005-0000-0000-0000D0040000}"/>
    <cellStyle name="Standard 3 6 3 3" xfId="1242" xr:uid="{00000000-0005-0000-0000-0000D1040000}"/>
    <cellStyle name="Standard 3 6 3 3 2" xfId="1243" xr:uid="{00000000-0005-0000-0000-0000D2040000}"/>
    <cellStyle name="Standard 3 6 3 4" xfId="1244" xr:uid="{00000000-0005-0000-0000-0000D3040000}"/>
    <cellStyle name="Standard 3 6 4" xfId="1245" xr:uid="{00000000-0005-0000-0000-0000D4040000}"/>
    <cellStyle name="Standard 3 6 4 2" xfId="1246" xr:uid="{00000000-0005-0000-0000-0000D5040000}"/>
    <cellStyle name="Standard 3 6 4 2 2" xfId="1247" xr:uid="{00000000-0005-0000-0000-0000D6040000}"/>
    <cellStyle name="Standard 3 6 4 3" xfId="1248" xr:uid="{00000000-0005-0000-0000-0000D7040000}"/>
    <cellStyle name="Standard 3 6 5" xfId="1249" xr:uid="{00000000-0005-0000-0000-0000D8040000}"/>
    <cellStyle name="Standard 3 6 5 2" xfId="1250" xr:uid="{00000000-0005-0000-0000-0000D9040000}"/>
    <cellStyle name="Standard 3 6 6" xfId="1251" xr:uid="{00000000-0005-0000-0000-0000DA040000}"/>
    <cellStyle name="Standard 3 7" xfId="1252" xr:uid="{00000000-0005-0000-0000-0000DB040000}"/>
    <cellStyle name="Standard 3 7 2" xfId="1253" xr:uid="{00000000-0005-0000-0000-0000DC040000}"/>
    <cellStyle name="Standard 3 7 2 2" xfId="1254" xr:uid="{00000000-0005-0000-0000-0000DD040000}"/>
    <cellStyle name="Standard 3 7 2 2 2" xfId="1255" xr:uid="{00000000-0005-0000-0000-0000DE040000}"/>
    <cellStyle name="Standard 3 7 2 2 2 2" xfId="1256" xr:uid="{00000000-0005-0000-0000-0000DF040000}"/>
    <cellStyle name="Standard 3 7 2 2 3" xfId="1257" xr:uid="{00000000-0005-0000-0000-0000E0040000}"/>
    <cellStyle name="Standard 3 7 2 3" xfId="1258" xr:uid="{00000000-0005-0000-0000-0000E1040000}"/>
    <cellStyle name="Standard 3 7 2 3 2" xfId="1259" xr:uid="{00000000-0005-0000-0000-0000E2040000}"/>
    <cellStyle name="Standard 3 7 2 4" xfId="1260" xr:uid="{00000000-0005-0000-0000-0000E3040000}"/>
    <cellStyle name="Standard 3 7 3" xfId="1261" xr:uid="{00000000-0005-0000-0000-0000E4040000}"/>
    <cellStyle name="Standard 3 7 3 2" xfId="1262" xr:uid="{00000000-0005-0000-0000-0000E5040000}"/>
    <cellStyle name="Standard 3 7 3 2 2" xfId="1263" xr:uid="{00000000-0005-0000-0000-0000E6040000}"/>
    <cellStyle name="Standard 3 7 3 3" xfId="1264" xr:uid="{00000000-0005-0000-0000-0000E7040000}"/>
    <cellStyle name="Standard 3 7 4" xfId="1265" xr:uid="{00000000-0005-0000-0000-0000E8040000}"/>
    <cellStyle name="Standard 3 7 4 2" xfId="1266" xr:uid="{00000000-0005-0000-0000-0000E9040000}"/>
    <cellStyle name="Standard 3 7 5" xfId="1267" xr:uid="{00000000-0005-0000-0000-0000EA040000}"/>
    <cellStyle name="Standard 3 8" xfId="1268" xr:uid="{00000000-0005-0000-0000-0000EB040000}"/>
    <cellStyle name="Standard 3 8 2" xfId="1269" xr:uid="{00000000-0005-0000-0000-0000EC040000}"/>
    <cellStyle name="Standard 3 8 2 2" xfId="1270" xr:uid="{00000000-0005-0000-0000-0000ED040000}"/>
    <cellStyle name="Standard 3 8 2 2 2" xfId="1271" xr:uid="{00000000-0005-0000-0000-0000EE040000}"/>
    <cellStyle name="Standard 3 8 2 3" xfId="1272" xr:uid="{00000000-0005-0000-0000-0000EF040000}"/>
    <cellStyle name="Standard 3 8 3" xfId="1273" xr:uid="{00000000-0005-0000-0000-0000F0040000}"/>
    <cellStyle name="Standard 3 8 3 2" xfId="1274" xr:uid="{00000000-0005-0000-0000-0000F1040000}"/>
    <cellStyle name="Standard 3 8 4" xfId="1275" xr:uid="{00000000-0005-0000-0000-0000F2040000}"/>
    <cellStyle name="Standard 3 9" xfId="1276" xr:uid="{00000000-0005-0000-0000-0000F3040000}"/>
    <cellStyle name="Standard 3 9 2" xfId="1277" xr:uid="{00000000-0005-0000-0000-0000F4040000}"/>
    <cellStyle name="Standard 3 9 2 2" xfId="1278" xr:uid="{00000000-0005-0000-0000-0000F5040000}"/>
    <cellStyle name="Standard 3 9 3" xfId="1279" xr:uid="{00000000-0005-0000-0000-0000F6040000}"/>
    <cellStyle name="Standard 4" xfId="2" xr:uid="{00000000-0005-0000-0000-0000F7040000}"/>
    <cellStyle name="Standard 4 10" xfId="1280" xr:uid="{00000000-0005-0000-0000-0000F8040000}"/>
    <cellStyle name="Standard 4 11" xfId="64" xr:uid="{00000000-0005-0000-0000-0000F9040000}"/>
    <cellStyle name="Standard 4 2" xfId="1281" xr:uid="{00000000-0005-0000-0000-0000FA040000}"/>
    <cellStyle name="Standard 4 2 2" xfId="1282" xr:uid="{00000000-0005-0000-0000-0000FB040000}"/>
    <cellStyle name="Standard 4 2 2 2" xfId="1283" xr:uid="{00000000-0005-0000-0000-0000FC040000}"/>
    <cellStyle name="Standard 4 2 2 2 2" xfId="1284" xr:uid="{00000000-0005-0000-0000-0000FD040000}"/>
    <cellStyle name="Standard 4 2 2 2 2 2" xfId="1285" xr:uid="{00000000-0005-0000-0000-0000FE040000}"/>
    <cellStyle name="Standard 4 2 2 2 2 2 2" xfId="1286" xr:uid="{00000000-0005-0000-0000-0000FF040000}"/>
    <cellStyle name="Standard 4 2 2 2 2 2 2 2" xfId="1287" xr:uid="{00000000-0005-0000-0000-000000050000}"/>
    <cellStyle name="Standard 4 2 2 2 2 2 3" xfId="1288" xr:uid="{00000000-0005-0000-0000-000001050000}"/>
    <cellStyle name="Standard 4 2 2 2 2 3" xfId="1289" xr:uid="{00000000-0005-0000-0000-000002050000}"/>
    <cellStyle name="Standard 4 2 2 2 2 3 2" xfId="1290" xr:uid="{00000000-0005-0000-0000-000003050000}"/>
    <cellStyle name="Standard 4 2 2 2 2 4" xfId="1291" xr:uid="{00000000-0005-0000-0000-000004050000}"/>
    <cellStyle name="Standard 4 2 2 2 3" xfId="1292" xr:uid="{00000000-0005-0000-0000-000005050000}"/>
    <cellStyle name="Standard 4 2 2 2 3 2" xfId="1293" xr:uid="{00000000-0005-0000-0000-000006050000}"/>
    <cellStyle name="Standard 4 2 2 2 3 2 2" xfId="1294" xr:uid="{00000000-0005-0000-0000-000007050000}"/>
    <cellStyle name="Standard 4 2 2 2 3 3" xfId="1295" xr:uid="{00000000-0005-0000-0000-000008050000}"/>
    <cellStyle name="Standard 4 2 2 2 4" xfId="1296" xr:uid="{00000000-0005-0000-0000-000009050000}"/>
    <cellStyle name="Standard 4 2 2 2 4 2" xfId="1297" xr:uid="{00000000-0005-0000-0000-00000A050000}"/>
    <cellStyle name="Standard 4 2 2 2 5" xfId="1298" xr:uid="{00000000-0005-0000-0000-00000B050000}"/>
    <cellStyle name="Standard 4 2 2 3" xfId="1299" xr:uid="{00000000-0005-0000-0000-00000C050000}"/>
    <cellStyle name="Standard 4 2 2 3 2" xfId="1300" xr:uid="{00000000-0005-0000-0000-00000D050000}"/>
    <cellStyle name="Standard 4 2 2 3 2 2" xfId="1301" xr:uid="{00000000-0005-0000-0000-00000E050000}"/>
    <cellStyle name="Standard 4 2 2 3 2 2 2" xfId="1302" xr:uid="{00000000-0005-0000-0000-00000F050000}"/>
    <cellStyle name="Standard 4 2 2 3 2 3" xfId="1303" xr:uid="{00000000-0005-0000-0000-000010050000}"/>
    <cellStyle name="Standard 4 2 2 3 3" xfId="1304" xr:uid="{00000000-0005-0000-0000-000011050000}"/>
    <cellStyle name="Standard 4 2 2 3 3 2" xfId="1305" xr:uid="{00000000-0005-0000-0000-000012050000}"/>
    <cellStyle name="Standard 4 2 2 3 4" xfId="1306" xr:uid="{00000000-0005-0000-0000-000013050000}"/>
    <cellStyle name="Standard 4 2 2 4" xfId="1307" xr:uid="{00000000-0005-0000-0000-000014050000}"/>
    <cellStyle name="Standard 4 2 2 4 2" xfId="1308" xr:uid="{00000000-0005-0000-0000-000015050000}"/>
    <cellStyle name="Standard 4 2 2 4 2 2" xfId="1309" xr:uid="{00000000-0005-0000-0000-000016050000}"/>
    <cellStyle name="Standard 4 2 2 4 3" xfId="1310" xr:uid="{00000000-0005-0000-0000-000017050000}"/>
    <cellStyle name="Standard 4 2 2 5" xfId="1311" xr:uid="{00000000-0005-0000-0000-000018050000}"/>
    <cellStyle name="Standard 4 2 2 5 2" xfId="1312" xr:uid="{00000000-0005-0000-0000-000019050000}"/>
    <cellStyle name="Standard 4 2 2 6" xfId="1313" xr:uid="{00000000-0005-0000-0000-00001A050000}"/>
    <cellStyle name="Standard 4 2 3" xfId="1314" xr:uid="{00000000-0005-0000-0000-00001B050000}"/>
    <cellStyle name="Standard 4 2 3 2" xfId="1315" xr:uid="{00000000-0005-0000-0000-00001C050000}"/>
    <cellStyle name="Standard 4 2 3 2 2" xfId="1316" xr:uid="{00000000-0005-0000-0000-00001D050000}"/>
    <cellStyle name="Standard 4 2 3 2 2 2" xfId="1317" xr:uid="{00000000-0005-0000-0000-00001E050000}"/>
    <cellStyle name="Standard 4 2 3 2 2 2 2" xfId="1318" xr:uid="{00000000-0005-0000-0000-00001F050000}"/>
    <cellStyle name="Standard 4 2 3 2 2 2 2 2" xfId="1319" xr:uid="{00000000-0005-0000-0000-000020050000}"/>
    <cellStyle name="Standard 4 2 3 2 2 2 3" xfId="1320" xr:uid="{00000000-0005-0000-0000-000021050000}"/>
    <cellStyle name="Standard 4 2 3 2 2 3" xfId="1321" xr:uid="{00000000-0005-0000-0000-000022050000}"/>
    <cellStyle name="Standard 4 2 3 2 2 3 2" xfId="1322" xr:uid="{00000000-0005-0000-0000-000023050000}"/>
    <cellStyle name="Standard 4 2 3 2 2 4" xfId="1323" xr:uid="{00000000-0005-0000-0000-000024050000}"/>
    <cellStyle name="Standard 4 2 3 2 3" xfId="1324" xr:uid="{00000000-0005-0000-0000-000025050000}"/>
    <cellStyle name="Standard 4 2 3 2 3 2" xfId="1325" xr:uid="{00000000-0005-0000-0000-000026050000}"/>
    <cellStyle name="Standard 4 2 3 2 3 2 2" xfId="1326" xr:uid="{00000000-0005-0000-0000-000027050000}"/>
    <cellStyle name="Standard 4 2 3 2 3 3" xfId="1327" xr:uid="{00000000-0005-0000-0000-000028050000}"/>
    <cellStyle name="Standard 4 2 3 2 4" xfId="1328" xr:uid="{00000000-0005-0000-0000-000029050000}"/>
    <cellStyle name="Standard 4 2 3 2 4 2" xfId="1329" xr:uid="{00000000-0005-0000-0000-00002A050000}"/>
    <cellStyle name="Standard 4 2 3 2 5" xfId="1330" xr:uid="{00000000-0005-0000-0000-00002B050000}"/>
    <cellStyle name="Standard 4 2 3 3" xfId="1331" xr:uid="{00000000-0005-0000-0000-00002C050000}"/>
    <cellStyle name="Standard 4 2 3 3 2" xfId="1332" xr:uid="{00000000-0005-0000-0000-00002D050000}"/>
    <cellStyle name="Standard 4 2 3 3 2 2" xfId="1333" xr:uid="{00000000-0005-0000-0000-00002E050000}"/>
    <cellStyle name="Standard 4 2 3 3 2 2 2" xfId="1334" xr:uid="{00000000-0005-0000-0000-00002F050000}"/>
    <cellStyle name="Standard 4 2 3 3 2 3" xfId="1335" xr:uid="{00000000-0005-0000-0000-000030050000}"/>
    <cellStyle name="Standard 4 2 3 3 3" xfId="1336" xr:uid="{00000000-0005-0000-0000-000031050000}"/>
    <cellStyle name="Standard 4 2 3 3 3 2" xfId="1337" xr:uid="{00000000-0005-0000-0000-000032050000}"/>
    <cellStyle name="Standard 4 2 3 3 4" xfId="1338" xr:uid="{00000000-0005-0000-0000-000033050000}"/>
    <cellStyle name="Standard 4 2 3 4" xfId="1339" xr:uid="{00000000-0005-0000-0000-000034050000}"/>
    <cellStyle name="Standard 4 2 3 4 2" xfId="1340" xr:uid="{00000000-0005-0000-0000-000035050000}"/>
    <cellStyle name="Standard 4 2 3 4 2 2" xfId="1341" xr:uid="{00000000-0005-0000-0000-000036050000}"/>
    <cellStyle name="Standard 4 2 3 4 3" xfId="1342" xr:uid="{00000000-0005-0000-0000-000037050000}"/>
    <cellStyle name="Standard 4 2 3 5" xfId="1343" xr:uid="{00000000-0005-0000-0000-000038050000}"/>
    <cellStyle name="Standard 4 2 3 5 2" xfId="1344" xr:uid="{00000000-0005-0000-0000-000039050000}"/>
    <cellStyle name="Standard 4 2 3 6" xfId="1345" xr:uid="{00000000-0005-0000-0000-00003A050000}"/>
    <cellStyle name="Standard 4 2 4" xfId="1346" xr:uid="{00000000-0005-0000-0000-00003B050000}"/>
    <cellStyle name="Standard 4 2 4 2" xfId="1347" xr:uid="{00000000-0005-0000-0000-00003C050000}"/>
    <cellStyle name="Standard 4 2 4 2 2" xfId="1348" xr:uid="{00000000-0005-0000-0000-00003D050000}"/>
    <cellStyle name="Standard 4 2 4 2 2 2" xfId="1349" xr:uid="{00000000-0005-0000-0000-00003E050000}"/>
    <cellStyle name="Standard 4 2 4 2 2 2 2" xfId="1350" xr:uid="{00000000-0005-0000-0000-00003F050000}"/>
    <cellStyle name="Standard 4 2 4 2 2 3" xfId="1351" xr:uid="{00000000-0005-0000-0000-000040050000}"/>
    <cellStyle name="Standard 4 2 4 2 3" xfId="1352" xr:uid="{00000000-0005-0000-0000-000041050000}"/>
    <cellStyle name="Standard 4 2 4 2 3 2" xfId="1353" xr:uid="{00000000-0005-0000-0000-000042050000}"/>
    <cellStyle name="Standard 4 2 4 2 4" xfId="1354" xr:uid="{00000000-0005-0000-0000-000043050000}"/>
    <cellStyle name="Standard 4 2 4 3" xfId="1355" xr:uid="{00000000-0005-0000-0000-000044050000}"/>
    <cellStyle name="Standard 4 2 4 3 2" xfId="1356" xr:uid="{00000000-0005-0000-0000-000045050000}"/>
    <cellStyle name="Standard 4 2 4 3 2 2" xfId="1357" xr:uid="{00000000-0005-0000-0000-000046050000}"/>
    <cellStyle name="Standard 4 2 4 3 3" xfId="1358" xr:uid="{00000000-0005-0000-0000-000047050000}"/>
    <cellStyle name="Standard 4 2 4 4" xfId="1359" xr:uid="{00000000-0005-0000-0000-000048050000}"/>
    <cellStyle name="Standard 4 2 4 4 2" xfId="1360" xr:uid="{00000000-0005-0000-0000-000049050000}"/>
    <cellStyle name="Standard 4 2 4 5" xfId="1361" xr:uid="{00000000-0005-0000-0000-00004A050000}"/>
    <cellStyle name="Standard 4 2 5" xfId="1362" xr:uid="{00000000-0005-0000-0000-00004B050000}"/>
    <cellStyle name="Standard 4 2 5 2" xfId="1363" xr:uid="{00000000-0005-0000-0000-00004C050000}"/>
    <cellStyle name="Standard 4 2 5 2 2" xfId="1364" xr:uid="{00000000-0005-0000-0000-00004D050000}"/>
    <cellStyle name="Standard 4 2 5 2 2 2" xfId="1365" xr:uid="{00000000-0005-0000-0000-00004E050000}"/>
    <cellStyle name="Standard 4 2 5 2 3" xfId="1366" xr:uid="{00000000-0005-0000-0000-00004F050000}"/>
    <cellStyle name="Standard 4 2 5 3" xfId="1367" xr:uid="{00000000-0005-0000-0000-000050050000}"/>
    <cellStyle name="Standard 4 2 5 3 2" xfId="1368" xr:uid="{00000000-0005-0000-0000-000051050000}"/>
    <cellStyle name="Standard 4 2 5 4" xfId="1369" xr:uid="{00000000-0005-0000-0000-000052050000}"/>
    <cellStyle name="Standard 4 2 6" xfId="1370" xr:uid="{00000000-0005-0000-0000-000053050000}"/>
    <cellStyle name="Standard 4 2 6 2" xfId="1371" xr:uid="{00000000-0005-0000-0000-000054050000}"/>
    <cellStyle name="Standard 4 2 6 2 2" xfId="1372" xr:uid="{00000000-0005-0000-0000-000055050000}"/>
    <cellStyle name="Standard 4 2 6 3" xfId="1373" xr:uid="{00000000-0005-0000-0000-000056050000}"/>
    <cellStyle name="Standard 4 2 7" xfId="1374" xr:uid="{00000000-0005-0000-0000-000057050000}"/>
    <cellStyle name="Standard 4 2 7 2" xfId="1375" xr:uid="{00000000-0005-0000-0000-000058050000}"/>
    <cellStyle name="Standard 4 2 8" xfId="1376" xr:uid="{00000000-0005-0000-0000-000059050000}"/>
    <cellStyle name="Standard 4 3" xfId="1377" xr:uid="{00000000-0005-0000-0000-00005A050000}"/>
    <cellStyle name="Standard 4 3 2" xfId="1378" xr:uid="{00000000-0005-0000-0000-00005B050000}"/>
    <cellStyle name="Standard 4 3 2 2" xfId="1379" xr:uid="{00000000-0005-0000-0000-00005C050000}"/>
    <cellStyle name="Standard 4 3 2 2 2" xfId="1380" xr:uid="{00000000-0005-0000-0000-00005D050000}"/>
    <cellStyle name="Standard 4 3 2 2 2 2" xfId="1381" xr:uid="{00000000-0005-0000-0000-00005E050000}"/>
    <cellStyle name="Standard 4 3 2 2 2 2 2" xfId="1382" xr:uid="{00000000-0005-0000-0000-00005F050000}"/>
    <cellStyle name="Standard 4 3 2 2 2 3" xfId="1383" xr:uid="{00000000-0005-0000-0000-000060050000}"/>
    <cellStyle name="Standard 4 3 2 2 3" xfId="1384" xr:uid="{00000000-0005-0000-0000-000061050000}"/>
    <cellStyle name="Standard 4 3 2 2 3 2" xfId="1385" xr:uid="{00000000-0005-0000-0000-000062050000}"/>
    <cellStyle name="Standard 4 3 2 2 4" xfId="1386" xr:uid="{00000000-0005-0000-0000-000063050000}"/>
    <cellStyle name="Standard 4 3 2 3" xfId="1387" xr:uid="{00000000-0005-0000-0000-000064050000}"/>
    <cellStyle name="Standard 4 3 2 3 2" xfId="1388" xr:uid="{00000000-0005-0000-0000-000065050000}"/>
    <cellStyle name="Standard 4 3 2 3 2 2" xfId="1389" xr:uid="{00000000-0005-0000-0000-000066050000}"/>
    <cellStyle name="Standard 4 3 2 3 3" xfId="1390" xr:uid="{00000000-0005-0000-0000-000067050000}"/>
    <cellStyle name="Standard 4 3 2 4" xfId="1391" xr:uid="{00000000-0005-0000-0000-000068050000}"/>
    <cellStyle name="Standard 4 3 2 4 2" xfId="1392" xr:uid="{00000000-0005-0000-0000-000069050000}"/>
    <cellStyle name="Standard 4 3 2 5" xfId="1393" xr:uid="{00000000-0005-0000-0000-00006A050000}"/>
    <cellStyle name="Standard 4 3 3" xfId="1394" xr:uid="{00000000-0005-0000-0000-00006B050000}"/>
    <cellStyle name="Standard 4 3 3 2" xfId="1395" xr:uid="{00000000-0005-0000-0000-00006C050000}"/>
    <cellStyle name="Standard 4 3 3 2 2" xfId="1396" xr:uid="{00000000-0005-0000-0000-00006D050000}"/>
    <cellStyle name="Standard 4 3 3 2 2 2" xfId="1397" xr:uid="{00000000-0005-0000-0000-00006E050000}"/>
    <cellStyle name="Standard 4 3 3 2 3" xfId="1398" xr:uid="{00000000-0005-0000-0000-00006F050000}"/>
    <cellStyle name="Standard 4 3 3 3" xfId="1399" xr:uid="{00000000-0005-0000-0000-000070050000}"/>
    <cellStyle name="Standard 4 3 3 3 2" xfId="1400" xr:uid="{00000000-0005-0000-0000-000071050000}"/>
    <cellStyle name="Standard 4 3 3 4" xfId="1401" xr:uid="{00000000-0005-0000-0000-000072050000}"/>
    <cellStyle name="Standard 4 3 4" xfId="1402" xr:uid="{00000000-0005-0000-0000-000073050000}"/>
    <cellStyle name="Standard 4 3 4 2" xfId="1403" xr:uid="{00000000-0005-0000-0000-000074050000}"/>
    <cellStyle name="Standard 4 3 4 2 2" xfId="1404" xr:uid="{00000000-0005-0000-0000-000075050000}"/>
    <cellStyle name="Standard 4 3 4 3" xfId="1405" xr:uid="{00000000-0005-0000-0000-000076050000}"/>
    <cellStyle name="Standard 4 3 5" xfId="1406" xr:uid="{00000000-0005-0000-0000-000077050000}"/>
    <cellStyle name="Standard 4 3 5 2" xfId="1407" xr:uid="{00000000-0005-0000-0000-000078050000}"/>
    <cellStyle name="Standard 4 3 6" xfId="1408" xr:uid="{00000000-0005-0000-0000-000079050000}"/>
    <cellStyle name="Standard 4 4" xfId="1409" xr:uid="{00000000-0005-0000-0000-00007A050000}"/>
    <cellStyle name="Standard 4 4 2" xfId="1410" xr:uid="{00000000-0005-0000-0000-00007B050000}"/>
    <cellStyle name="Standard 4 4 2 2" xfId="1411" xr:uid="{00000000-0005-0000-0000-00007C050000}"/>
    <cellStyle name="Standard 4 4 2 2 2" xfId="1412" xr:uid="{00000000-0005-0000-0000-00007D050000}"/>
    <cellStyle name="Standard 4 4 2 2 2 2" xfId="1413" xr:uid="{00000000-0005-0000-0000-00007E050000}"/>
    <cellStyle name="Standard 4 4 2 2 2 2 2" xfId="1414" xr:uid="{00000000-0005-0000-0000-00007F050000}"/>
    <cellStyle name="Standard 4 4 2 2 2 3" xfId="1415" xr:uid="{00000000-0005-0000-0000-000080050000}"/>
    <cellStyle name="Standard 4 4 2 2 3" xfId="1416" xr:uid="{00000000-0005-0000-0000-000081050000}"/>
    <cellStyle name="Standard 4 4 2 2 3 2" xfId="1417" xr:uid="{00000000-0005-0000-0000-000082050000}"/>
    <cellStyle name="Standard 4 4 2 2 4" xfId="1418" xr:uid="{00000000-0005-0000-0000-000083050000}"/>
    <cellStyle name="Standard 4 4 2 3" xfId="1419" xr:uid="{00000000-0005-0000-0000-000084050000}"/>
    <cellStyle name="Standard 4 4 2 3 2" xfId="1420" xr:uid="{00000000-0005-0000-0000-000085050000}"/>
    <cellStyle name="Standard 4 4 2 3 2 2" xfId="1421" xr:uid="{00000000-0005-0000-0000-000086050000}"/>
    <cellStyle name="Standard 4 4 2 3 3" xfId="1422" xr:uid="{00000000-0005-0000-0000-000087050000}"/>
    <cellStyle name="Standard 4 4 2 4" xfId="1423" xr:uid="{00000000-0005-0000-0000-000088050000}"/>
    <cellStyle name="Standard 4 4 2 4 2" xfId="1424" xr:uid="{00000000-0005-0000-0000-000089050000}"/>
    <cellStyle name="Standard 4 4 2 5" xfId="1425" xr:uid="{00000000-0005-0000-0000-00008A050000}"/>
    <cellStyle name="Standard 4 4 3" xfId="1426" xr:uid="{00000000-0005-0000-0000-00008B050000}"/>
    <cellStyle name="Standard 4 4 3 2" xfId="1427" xr:uid="{00000000-0005-0000-0000-00008C050000}"/>
    <cellStyle name="Standard 4 4 3 2 2" xfId="1428" xr:uid="{00000000-0005-0000-0000-00008D050000}"/>
    <cellStyle name="Standard 4 4 3 2 2 2" xfId="1429" xr:uid="{00000000-0005-0000-0000-00008E050000}"/>
    <cellStyle name="Standard 4 4 3 2 3" xfId="1430" xr:uid="{00000000-0005-0000-0000-00008F050000}"/>
    <cellStyle name="Standard 4 4 3 3" xfId="1431" xr:uid="{00000000-0005-0000-0000-000090050000}"/>
    <cellStyle name="Standard 4 4 3 3 2" xfId="1432" xr:uid="{00000000-0005-0000-0000-000091050000}"/>
    <cellStyle name="Standard 4 4 3 4" xfId="1433" xr:uid="{00000000-0005-0000-0000-000092050000}"/>
    <cellStyle name="Standard 4 4 4" xfId="1434" xr:uid="{00000000-0005-0000-0000-000093050000}"/>
    <cellStyle name="Standard 4 4 4 2" xfId="1435" xr:uid="{00000000-0005-0000-0000-000094050000}"/>
    <cellStyle name="Standard 4 4 4 2 2" xfId="1436" xr:uid="{00000000-0005-0000-0000-000095050000}"/>
    <cellStyle name="Standard 4 4 4 3" xfId="1437" xr:uid="{00000000-0005-0000-0000-000096050000}"/>
    <cellStyle name="Standard 4 4 5" xfId="1438" xr:uid="{00000000-0005-0000-0000-000097050000}"/>
    <cellStyle name="Standard 4 4 5 2" xfId="1439" xr:uid="{00000000-0005-0000-0000-000098050000}"/>
    <cellStyle name="Standard 4 4 6" xfId="1440" xr:uid="{00000000-0005-0000-0000-000099050000}"/>
    <cellStyle name="Standard 4 5" xfId="1441" xr:uid="{00000000-0005-0000-0000-00009A050000}"/>
    <cellStyle name="Standard 4 5 2" xfId="1442" xr:uid="{00000000-0005-0000-0000-00009B050000}"/>
    <cellStyle name="Standard 4 5 2 2" xfId="1443" xr:uid="{00000000-0005-0000-0000-00009C050000}"/>
    <cellStyle name="Standard 4 5 2 2 2" xfId="1444" xr:uid="{00000000-0005-0000-0000-00009D050000}"/>
    <cellStyle name="Standard 4 5 2 2 2 2" xfId="1445" xr:uid="{00000000-0005-0000-0000-00009E050000}"/>
    <cellStyle name="Standard 4 5 2 2 3" xfId="1446" xr:uid="{00000000-0005-0000-0000-00009F050000}"/>
    <cellStyle name="Standard 4 5 2 3" xfId="1447" xr:uid="{00000000-0005-0000-0000-0000A0050000}"/>
    <cellStyle name="Standard 4 5 2 3 2" xfId="1448" xr:uid="{00000000-0005-0000-0000-0000A1050000}"/>
    <cellStyle name="Standard 4 5 2 4" xfId="1449" xr:uid="{00000000-0005-0000-0000-0000A2050000}"/>
    <cellStyle name="Standard 4 5 3" xfId="1450" xr:uid="{00000000-0005-0000-0000-0000A3050000}"/>
    <cellStyle name="Standard 4 5 3 2" xfId="1451" xr:uid="{00000000-0005-0000-0000-0000A4050000}"/>
    <cellStyle name="Standard 4 5 3 2 2" xfId="1452" xr:uid="{00000000-0005-0000-0000-0000A5050000}"/>
    <cellStyle name="Standard 4 5 3 3" xfId="1453" xr:uid="{00000000-0005-0000-0000-0000A6050000}"/>
    <cellStyle name="Standard 4 5 4" xfId="1454" xr:uid="{00000000-0005-0000-0000-0000A7050000}"/>
    <cellStyle name="Standard 4 5 4 2" xfId="1455" xr:uid="{00000000-0005-0000-0000-0000A8050000}"/>
    <cellStyle name="Standard 4 5 5" xfId="1456" xr:uid="{00000000-0005-0000-0000-0000A9050000}"/>
    <cellStyle name="Standard 4 6" xfId="1457" xr:uid="{00000000-0005-0000-0000-0000AA050000}"/>
    <cellStyle name="Standard 4 6 2" xfId="1458" xr:uid="{00000000-0005-0000-0000-0000AB050000}"/>
    <cellStyle name="Standard 4 6 2 2" xfId="1459" xr:uid="{00000000-0005-0000-0000-0000AC050000}"/>
    <cellStyle name="Standard 4 6 2 2 2" xfId="1460" xr:uid="{00000000-0005-0000-0000-0000AD050000}"/>
    <cellStyle name="Standard 4 6 2 3" xfId="1461" xr:uid="{00000000-0005-0000-0000-0000AE050000}"/>
    <cellStyle name="Standard 4 6 3" xfId="1462" xr:uid="{00000000-0005-0000-0000-0000AF050000}"/>
    <cellStyle name="Standard 4 6 3 2" xfId="1463" xr:uid="{00000000-0005-0000-0000-0000B0050000}"/>
    <cellStyle name="Standard 4 6 4" xfId="1464" xr:uid="{00000000-0005-0000-0000-0000B1050000}"/>
    <cellStyle name="Standard 4 7" xfId="1465" xr:uid="{00000000-0005-0000-0000-0000B2050000}"/>
    <cellStyle name="Standard 4 7 2" xfId="1466" xr:uid="{00000000-0005-0000-0000-0000B3050000}"/>
    <cellStyle name="Standard 4 7 2 2" xfId="1467" xr:uid="{00000000-0005-0000-0000-0000B4050000}"/>
    <cellStyle name="Standard 4 7 3" xfId="1468" xr:uid="{00000000-0005-0000-0000-0000B5050000}"/>
    <cellStyle name="Standard 4 8" xfId="1469" xr:uid="{00000000-0005-0000-0000-0000B6050000}"/>
    <cellStyle name="Standard 4 8 2" xfId="1470" xr:uid="{00000000-0005-0000-0000-0000B7050000}"/>
    <cellStyle name="Standard 4 9" xfId="1471" xr:uid="{00000000-0005-0000-0000-0000B8050000}"/>
    <cellStyle name="Standard 5" xfId="78" xr:uid="{00000000-0005-0000-0000-0000B9050000}"/>
    <cellStyle name="Standard 5 2" xfId="1472" xr:uid="{00000000-0005-0000-0000-0000BA050000}"/>
    <cellStyle name="Standard 5 3" xfId="1473" xr:uid="{00000000-0005-0000-0000-0000BB050000}"/>
    <cellStyle name="Standard 6" xfId="92" xr:uid="{00000000-0005-0000-0000-0000BC050000}"/>
    <cellStyle name="Standard 6 2" xfId="1474" xr:uid="{00000000-0005-0000-0000-0000BD050000}"/>
    <cellStyle name="Standard 6 2 2" xfId="1475" xr:uid="{00000000-0005-0000-0000-0000BE050000}"/>
    <cellStyle name="Standard 6 3" xfId="1476" xr:uid="{00000000-0005-0000-0000-0000BF050000}"/>
    <cellStyle name="Standard 7" xfId="134" xr:uid="{00000000-0005-0000-0000-0000C0050000}"/>
    <cellStyle name="Standard 7 2" xfId="1477" xr:uid="{00000000-0005-0000-0000-0000C1050000}"/>
    <cellStyle name="Standard 7 2 2" xfId="1478" xr:uid="{00000000-0005-0000-0000-0000C2050000}"/>
    <cellStyle name="Standard 7 3" xfId="1479" xr:uid="{00000000-0005-0000-0000-0000C3050000}"/>
    <cellStyle name="Standard 8" xfId="1480" xr:uid="{00000000-0005-0000-0000-0000C4050000}"/>
    <cellStyle name="Standard 9" xfId="1481" xr:uid="{00000000-0005-0000-0000-0000C5050000}"/>
    <cellStyle name="Standard 9 2" xfId="1482" xr:uid="{00000000-0005-0000-0000-0000C6050000}"/>
    <cellStyle name="Überschrift" xfId="5" builtinId="15" customBuiltin="1"/>
    <cellStyle name="Überschrift 1" xfId="6" builtinId="16" customBuiltin="1"/>
    <cellStyle name="Überschrift 1 2" xfId="1483" xr:uid="{00000000-0005-0000-0000-0000C9050000}"/>
    <cellStyle name="Überschrift 1 3" xfId="1484" xr:uid="{00000000-0005-0000-0000-0000CA050000}"/>
    <cellStyle name="Überschrift 1 4" xfId="1485" xr:uid="{00000000-0005-0000-0000-0000CB050000}"/>
    <cellStyle name="Überschrift 2" xfId="7" builtinId="17" customBuiltin="1"/>
    <cellStyle name="Überschrift 2 2" xfId="1486" xr:uid="{00000000-0005-0000-0000-0000CD050000}"/>
    <cellStyle name="Überschrift 2 3" xfId="1487" xr:uid="{00000000-0005-0000-0000-0000CE050000}"/>
    <cellStyle name="Überschrift 2 4" xfId="1488" xr:uid="{00000000-0005-0000-0000-0000CF050000}"/>
    <cellStyle name="Überschrift 3" xfId="8" builtinId="18" customBuiltin="1"/>
    <cellStyle name="Überschrift 3 2" xfId="1489" xr:uid="{00000000-0005-0000-0000-0000D1050000}"/>
    <cellStyle name="Überschrift 3 3" xfId="1490" xr:uid="{00000000-0005-0000-0000-0000D2050000}"/>
    <cellStyle name="Überschrift 3 4" xfId="1491" xr:uid="{00000000-0005-0000-0000-0000D3050000}"/>
    <cellStyle name="Überschrift 4" xfId="9" builtinId="19" customBuiltin="1"/>
    <cellStyle name="Überschrift 4 2" xfId="1492" xr:uid="{00000000-0005-0000-0000-0000D5050000}"/>
    <cellStyle name="Überschrift 4 3" xfId="1493" xr:uid="{00000000-0005-0000-0000-0000D6050000}"/>
    <cellStyle name="Überschrift 4 4" xfId="1494" xr:uid="{00000000-0005-0000-0000-0000D7050000}"/>
    <cellStyle name="Überschrift 5" xfId="1495" xr:uid="{00000000-0005-0000-0000-0000D8050000}"/>
    <cellStyle name="Überschrift 6" xfId="1496" xr:uid="{00000000-0005-0000-0000-0000D9050000}"/>
    <cellStyle name="Überschrift 7" xfId="1497" xr:uid="{00000000-0005-0000-0000-0000DA050000}"/>
    <cellStyle name="Verknüpfte Zelle" xfId="16" builtinId="24" customBuiltin="1"/>
    <cellStyle name="Verknüpfte Zelle 2" xfId="1498" xr:uid="{00000000-0005-0000-0000-0000DC050000}"/>
    <cellStyle name="Verknüpfte Zelle 3" xfId="1499" xr:uid="{00000000-0005-0000-0000-0000DD050000}"/>
    <cellStyle name="Verknüpfte Zelle 4" xfId="1500" xr:uid="{00000000-0005-0000-0000-0000DE050000}"/>
    <cellStyle name="Währung 10" xfId="1501" xr:uid="{00000000-0005-0000-0000-0000DF050000}"/>
    <cellStyle name="Währung 10 2" xfId="1502" xr:uid="{00000000-0005-0000-0000-0000E0050000}"/>
    <cellStyle name="Währung 10 2 2" xfId="1503" xr:uid="{00000000-0005-0000-0000-0000E1050000}"/>
    <cellStyle name="Währung 10 2 2 2" xfId="1504" xr:uid="{00000000-0005-0000-0000-0000E2050000}"/>
    <cellStyle name="Währung 10 2 2 2 2" xfId="1505" xr:uid="{00000000-0005-0000-0000-0000E3050000}"/>
    <cellStyle name="Währung 10 2 2 2 2 2" xfId="1506" xr:uid="{00000000-0005-0000-0000-0000E4050000}"/>
    <cellStyle name="Währung 10 2 2 2 3" xfId="1507" xr:uid="{00000000-0005-0000-0000-0000E5050000}"/>
    <cellStyle name="Währung 10 2 2 3" xfId="1508" xr:uid="{00000000-0005-0000-0000-0000E6050000}"/>
    <cellStyle name="Währung 10 2 2 3 2" xfId="1509" xr:uid="{00000000-0005-0000-0000-0000E7050000}"/>
    <cellStyle name="Währung 10 2 2 3 2 2" xfId="1510" xr:uid="{00000000-0005-0000-0000-0000E8050000}"/>
    <cellStyle name="Währung 10 2 2 3 2 2 2" xfId="1511" xr:uid="{00000000-0005-0000-0000-0000E9050000}"/>
    <cellStyle name="Währung 10 2 2 3 2 3" xfId="1512" xr:uid="{00000000-0005-0000-0000-0000EA050000}"/>
    <cellStyle name="Währung 10 2 2 3 3" xfId="1513" xr:uid="{00000000-0005-0000-0000-0000EB050000}"/>
    <cellStyle name="Währung 10 2 2 3 3 2" xfId="1514" xr:uid="{00000000-0005-0000-0000-0000EC050000}"/>
    <cellStyle name="Währung 10 2 2 3 4" xfId="1515" xr:uid="{00000000-0005-0000-0000-0000ED050000}"/>
    <cellStyle name="Währung 10 2 2 4" xfId="1516" xr:uid="{00000000-0005-0000-0000-0000EE050000}"/>
    <cellStyle name="Währung 10 2 3" xfId="1517" xr:uid="{00000000-0005-0000-0000-0000EF050000}"/>
    <cellStyle name="Währung 10 3" xfId="1518" xr:uid="{00000000-0005-0000-0000-0000F0050000}"/>
    <cellStyle name="Währung 10 3 2" xfId="1519" xr:uid="{00000000-0005-0000-0000-0000F1050000}"/>
    <cellStyle name="Währung 10 3 2 2" xfId="1520" xr:uid="{00000000-0005-0000-0000-0000F2050000}"/>
    <cellStyle name="Währung 10 3 2 2 2" xfId="1521" xr:uid="{00000000-0005-0000-0000-0000F3050000}"/>
    <cellStyle name="Währung 10 3 2 3" xfId="1522" xr:uid="{00000000-0005-0000-0000-0000F4050000}"/>
    <cellStyle name="Währung 10 3 3" xfId="1523" xr:uid="{00000000-0005-0000-0000-0000F5050000}"/>
    <cellStyle name="Währung 10 3 3 2" xfId="1524" xr:uid="{00000000-0005-0000-0000-0000F6050000}"/>
    <cellStyle name="Währung 10 3 4" xfId="1525" xr:uid="{00000000-0005-0000-0000-0000F7050000}"/>
    <cellStyle name="Währung 10 4" xfId="1526" xr:uid="{00000000-0005-0000-0000-0000F8050000}"/>
    <cellStyle name="Währung 11" xfId="1527" xr:uid="{00000000-0005-0000-0000-0000F9050000}"/>
    <cellStyle name="Währung 11 2" xfId="1528" xr:uid="{00000000-0005-0000-0000-0000FA050000}"/>
    <cellStyle name="Währung 12" xfId="1529" xr:uid="{00000000-0005-0000-0000-0000FB050000}"/>
    <cellStyle name="Währung 13" xfId="1530" xr:uid="{00000000-0005-0000-0000-0000FC050000}"/>
    <cellStyle name="Währung 14" xfId="1531" xr:uid="{00000000-0005-0000-0000-0000FD050000}"/>
    <cellStyle name="Währung 14 2" xfId="1532" xr:uid="{00000000-0005-0000-0000-0000FE050000}"/>
    <cellStyle name="Währung 2" xfId="1533" xr:uid="{00000000-0005-0000-0000-0000FF050000}"/>
    <cellStyle name="Währung 2 2" xfId="1534" xr:uid="{00000000-0005-0000-0000-000000060000}"/>
    <cellStyle name="Währung 2 2 2" xfId="1535" xr:uid="{00000000-0005-0000-0000-000001060000}"/>
    <cellStyle name="Währung 2 2 2 2" xfId="1536" xr:uid="{00000000-0005-0000-0000-000002060000}"/>
    <cellStyle name="Währung 2 2 2 2 2" xfId="1537" xr:uid="{00000000-0005-0000-0000-000003060000}"/>
    <cellStyle name="Währung 2 2 2 2 2 2" xfId="1538" xr:uid="{00000000-0005-0000-0000-000004060000}"/>
    <cellStyle name="Währung 2 2 2 2 3" xfId="1539" xr:uid="{00000000-0005-0000-0000-000005060000}"/>
    <cellStyle name="Währung 2 2 2 3" xfId="1540" xr:uid="{00000000-0005-0000-0000-000006060000}"/>
    <cellStyle name="Währung 2 2 2 3 2" xfId="1541" xr:uid="{00000000-0005-0000-0000-000007060000}"/>
    <cellStyle name="Währung 2 2 2 3 2 2" xfId="1542" xr:uid="{00000000-0005-0000-0000-000008060000}"/>
    <cellStyle name="Währung 2 2 2 3 2 2 2" xfId="1543" xr:uid="{00000000-0005-0000-0000-000009060000}"/>
    <cellStyle name="Währung 2 2 2 3 2 3" xfId="1544" xr:uid="{00000000-0005-0000-0000-00000A060000}"/>
    <cellStyle name="Währung 2 2 2 3 3" xfId="1545" xr:uid="{00000000-0005-0000-0000-00000B060000}"/>
    <cellStyle name="Währung 2 2 2 3 3 2" xfId="1546" xr:uid="{00000000-0005-0000-0000-00000C060000}"/>
    <cellStyle name="Währung 2 2 2 3 4" xfId="1547" xr:uid="{00000000-0005-0000-0000-00000D060000}"/>
    <cellStyle name="Währung 2 2 2 4" xfId="1548" xr:uid="{00000000-0005-0000-0000-00000E060000}"/>
    <cellStyle name="Währung 2 2 3" xfId="1549" xr:uid="{00000000-0005-0000-0000-00000F060000}"/>
    <cellStyle name="Währung 2 3" xfId="1550" xr:uid="{00000000-0005-0000-0000-000010060000}"/>
    <cellStyle name="Währung 2 3 2" xfId="1551" xr:uid="{00000000-0005-0000-0000-000011060000}"/>
    <cellStyle name="Währung 2 3 2 2" xfId="1552" xr:uid="{00000000-0005-0000-0000-000012060000}"/>
    <cellStyle name="Währung 2 3 2 2 2" xfId="1553" xr:uid="{00000000-0005-0000-0000-000013060000}"/>
    <cellStyle name="Währung 2 3 2 3" xfId="1554" xr:uid="{00000000-0005-0000-0000-000014060000}"/>
    <cellStyle name="Währung 2 3 3" xfId="1555" xr:uid="{00000000-0005-0000-0000-000015060000}"/>
    <cellStyle name="Währung 2 3 3 2" xfId="1556" xr:uid="{00000000-0005-0000-0000-000016060000}"/>
    <cellStyle name="Währung 2 3 3 2 2" xfId="1557" xr:uid="{00000000-0005-0000-0000-000017060000}"/>
    <cellStyle name="Währung 2 3 3 2 2 2" xfId="1558" xr:uid="{00000000-0005-0000-0000-000018060000}"/>
    <cellStyle name="Währung 2 3 3 2 3" xfId="1559" xr:uid="{00000000-0005-0000-0000-000019060000}"/>
    <cellStyle name="Währung 2 3 3 3" xfId="1560" xr:uid="{00000000-0005-0000-0000-00001A060000}"/>
    <cellStyle name="Währung 2 3 3 3 2" xfId="1561" xr:uid="{00000000-0005-0000-0000-00001B060000}"/>
    <cellStyle name="Währung 2 3 3 4" xfId="1562" xr:uid="{00000000-0005-0000-0000-00001C060000}"/>
    <cellStyle name="Währung 2 3 4" xfId="1563" xr:uid="{00000000-0005-0000-0000-00001D060000}"/>
    <cellStyle name="Währung 2 4" xfId="1564" xr:uid="{00000000-0005-0000-0000-00001E060000}"/>
    <cellStyle name="Währung 3" xfId="1565" xr:uid="{00000000-0005-0000-0000-00001F060000}"/>
    <cellStyle name="Währung 3 2" xfId="1566" xr:uid="{00000000-0005-0000-0000-000020060000}"/>
    <cellStyle name="Währung 3 2 2" xfId="1567" xr:uid="{00000000-0005-0000-0000-000021060000}"/>
    <cellStyle name="Währung 3 2 2 2" xfId="1568" xr:uid="{00000000-0005-0000-0000-000022060000}"/>
    <cellStyle name="Währung 3 2 2 2 2" xfId="1569" xr:uid="{00000000-0005-0000-0000-000023060000}"/>
    <cellStyle name="Währung 3 2 2 3" xfId="1570" xr:uid="{00000000-0005-0000-0000-000024060000}"/>
    <cellStyle name="Währung 3 2 3" xfId="1571" xr:uid="{00000000-0005-0000-0000-000025060000}"/>
    <cellStyle name="Währung 3 2 3 2" xfId="1572" xr:uid="{00000000-0005-0000-0000-000026060000}"/>
    <cellStyle name="Währung 3 2 3 2 2" xfId="1573" xr:uid="{00000000-0005-0000-0000-000027060000}"/>
    <cellStyle name="Währung 3 2 3 2 2 2" xfId="1574" xr:uid="{00000000-0005-0000-0000-000028060000}"/>
    <cellStyle name="Währung 3 2 3 2 3" xfId="1575" xr:uid="{00000000-0005-0000-0000-000029060000}"/>
    <cellStyle name="Währung 3 2 3 3" xfId="1576" xr:uid="{00000000-0005-0000-0000-00002A060000}"/>
    <cellStyle name="Währung 3 2 3 3 2" xfId="1577" xr:uid="{00000000-0005-0000-0000-00002B060000}"/>
    <cellStyle name="Währung 3 2 3 4" xfId="1578" xr:uid="{00000000-0005-0000-0000-00002C060000}"/>
    <cellStyle name="Währung 3 2 4" xfId="1579" xr:uid="{00000000-0005-0000-0000-00002D060000}"/>
    <cellStyle name="Währung 3 3" xfId="1580" xr:uid="{00000000-0005-0000-0000-00002E060000}"/>
    <cellStyle name="Währung 4" xfId="1581" xr:uid="{00000000-0005-0000-0000-00002F060000}"/>
    <cellStyle name="Währung 4 2" xfId="1582" xr:uid="{00000000-0005-0000-0000-000030060000}"/>
    <cellStyle name="Währung 4 2 2" xfId="1583" xr:uid="{00000000-0005-0000-0000-000031060000}"/>
    <cellStyle name="Währung 4 2 2 2" xfId="1584" xr:uid="{00000000-0005-0000-0000-000032060000}"/>
    <cellStyle name="Währung 4 2 2 2 2" xfId="1585" xr:uid="{00000000-0005-0000-0000-000033060000}"/>
    <cellStyle name="Währung 4 2 2 2 2 2" xfId="1586" xr:uid="{00000000-0005-0000-0000-000034060000}"/>
    <cellStyle name="Währung 4 2 2 2 3" xfId="1587" xr:uid="{00000000-0005-0000-0000-000035060000}"/>
    <cellStyle name="Währung 4 2 2 3" xfId="1588" xr:uid="{00000000-0005-0000-0000-000036060000}"/>
    <cellStyle name="Währung 4 2 2 3 2" xfId="1589" xr:uid="{00000000-0005-0000-0000-000037060000}"/>
    <cellStyle name="Währung 4 2 2 3 2 2" xfId="1590" xr:uid="{00000000-0005-0000-0000-000038060000}"/>
    <cellStyle name="Währung 4 2 2 3 2 2 2" xfId="1591" xr:uid="{00000000-0005-0000-0000-000039060000}"/>
    <cellStyle name="Währung 4 2 2 3 2 3" xfId="1592" xr:uid="{00000000-0005-0000-0000-00003A060000}"/>
    <cellStyle name="Währung 4 2 2 3 3" xfId="1593" xr:uid="{00000000-0005-0000-0000-00003B060000}"/>
    <cellStyle name="Währung 4 2 2 3 3 2" xfId="1594" xr:uid="{00000000-0005-0000-0000-00003C060000}"/>
    <cellStyle name="Währung 4 2 2 3 4" xfId="1595" xr:uid="{00000000-0005-0000-0000-00003D060000}"/>
    <cellStyle name="Währung 4 2 2 4" xfId="1596" xr:uid="{00000000-0005-0000-0000-00003E060000}"/>
    <cellStyle name="Währung 4 2 3" xfId="1597" xr:uid="{00000000-0005-0000-0000-00003F060000}"/>
    <cellStyle name="Währung 4 3" xfId="1598" xr:uid="{00000000-0005-0000-0000-000040060000}"/>
    <cellStyle name="Währung 4 3 2" xfId="1599" xr:uid="{00000000-0005-0000-0000-000041060000}"/>
    <cellStyle name="Währung 4 3 2 2" xfId="1600" xr:uid="{00000000-0005-0000-0000-000042060000}"/>
    <cellStyle name="Währung 4 3 2 2 2" xfId="1601" xr:uid="{00000000-0005-0000-0000-000043060000}"/>
    <cellStyle name="Währung 4 3 2 2 2 2" xfId="1602" xr:uid="{00000000-0005-0000-0000-000044060000}"/>
    <cellStyle name="Währung 4 3 2 2 3" xfId="1603" xr:uid="{00000000-0005-0000-0000-000045060000}"/>
    <cellStyle name="Währung 4 3 2 3" xfId="1604" xr:uid="{00000000-0005-0000-0000-000046060000}"/>
    <cellStyle name="Währung 4 3 2 3 2" xfId="1605" xr:uid="{00000000-0005-0000-0000-000047060000}"/>
    <cellStyle name="Währung 4 3 2 3 2 2" xfId="1606" xr:uid="{00000000-0005-0000-0000-000048060000}"/>
    <cellStyle name="Währung 4 3 2 3 2 2 2" xfId="1607" xr:uid="{00000000-0005-0000-0000-000049060000}"/>
    <cellStyle name="Währung 4 3 2 3 2 3" xfId="1608" xr:uid="{00000000-0005-0000-0000-00004A060000}"/>
    <cellStyle name="Währung 4 3 2 3 3" xfId="1609" xr:uid="{00000000-0005-0000-0000-00004B060000}"/>
    <cellStyle name="Währung 4 3 2 3 3 2" xfId="1610" xr:uid="{00000000-0005-0000-0000-00004C060000}"/>
    <cellStyle name="Währung 4 3 2 3 4" xfId="1611" xr:uid="{00000000-0005-0000-0000-00004D060000}"/>
    <cellStyle name="Währung 4 3 2 4" xfId="1612" xr:uid="{00000000-0005-0000-0000-00004E060000}"/>
    <cellStyle name="Währung 4 3 3" xfId="1613" xr:uid="{00000000-0005-0000-0000-00004F060000}"/>
    <cellStyle name="Währung 4 4" xfId="1614" xr:uid="{00000000-0005-0000-0000-000050060000}"/>
    <cellStyle name="Währung 4 4 2" xfId="1615" xr:uid="{00000000-0005-0000-0000-000051060000}"/>
    <cellStyle name="Währung 4 4 2 2" xfId="1616" xr:uid="{00000000-0005-0000-0000-000052060000}"/>
    <cellStyle name="Währung 4 4 2 2 2" xfId="1617" xr:uid="{00000000-0005-0000-0000-000053060000}"/>
    <cellStyle name="Währung 4 4 2 3" xfId="1618" xr:uid="{00000000-0005-0000-0000-000054060000}"/>
    <cellStyle name="Währung 4 4 3" xfId="1619" xr:uid="{00000000-0005-0000-0000-000055060000}"/>
    <cellStyle name="Währung 4 4 3 2" xfId="1620" xr:uid="{00000000-0005-0000-0000-000056060000}"/>
    <cellStyle name="Währung 4 4 3 2 2" xfId="1621" xr:uid="{00000000-0005-0000-0000-000057060000}"/>
    <cellStyle name="Währung 4 4 3 2 2 2" xfId="1622" xr:uid="{00000000-0005-0000-0000-000058060000}"/>
    <cellStyle name="Währung 4 4 3 2 3" xfId="1623" xr:uid="{00000000-0005-0000-0000-000059060000}"/>
    <cellStyle name="Währung 4 4 3 3" xfId="1624" xr:uid="{00000000-0005-0000-0000-00005A060000}"/>
    <cellStyle name="Währung 4 4 3 3 2" xfId="1625" xr:uid="{00000000-0005-0000-0000-00005B060000}"/>
    <cellStyle name="Währung 4 4 3 4" xfId="1626" xr:uid="{00000000-0005-0000-0000-00005C060000}"/>
    <cellStyle name="Währung 4 4 4" xfId="1627" xr:uid="{00000000-0005-0000-0000-00005D060000}"/>
    <cellStyle name="Währung 4 5" xfId="1628" xr:uid="{00000000-0005-0000-0000-00005E060000}"/>
    <cellStyle name="Währung 5" xfId="1629" xr:uid="{00000000-0005-0000-0000-00005F060000}"/>
    <cellStyle name="Währung 5 2" xfId="1630" xr:uid="{00000000-0005-0000-0000-000060060000}"/>
    <cellStyle name="Währung 5 2 2" xfId="1631" xr:uid="{00000000-0005-0000-0000-000061060000}"/>
    <cellStyle name="Währung 5 2 2 2" xfId="1632" xr:uid="{00000000-0005-0000-0000-000062060000}"/>
    <cellStyle name="Währung 5 2 2 2 2" xfId="1633" xr:uid="{00000000-0005-0000-0000-000063060000}"/>
    <cellStyle name="Währung 5 2 2 2 2 2" xfId="1634" xr:uid="{00000000-0005-0000-0000-000064060000}"/>
    <cellStyle name="Währung 5 2 2 2 3" xfId="1635" xr:uid="{00000000-0005-0000-0000-000065060000}"/>
    <cellStyle name="Währung 5 2 2 3" xfId="1636" xr:uid="{00000000-0005-0000-0000-000066060000}"/>
    <cellStyle name="Währung 5 2 2 3 2" xfId="1637" xr:uid="{00000000-0005-0000-0000-000067060000}"/>
    <cellStyle name="Währung 5 2 2 3 2 2" xfId="1638" xr:uid="{00000000-0005-0000-0000-000068060000}"/>
    <cellStyle name="Währung 5 2 2 3 2 2 2" xfId="1639" xr:uid="{00000000-0005-0000-0000-000069060000}"/>
    <cellStyle name="Währung 5 2 2 3 2 3" xfId="1640" xr:uid="{00000000-0005-0000-0000-00006A060000}"/>
    <cellStyle name="Währung 5 2 2 3 3" xfId="1641" xr:uid="{00000000-0005-0000-0000-00006B060000}"/>
    <cellStyle name="Währung 5 2 2 3 3 2" xfId="1642" xr:uid="{00000000-0005-0000-0000-00006C060000}"/>
    <cellStyle name="Währung 5 2 2 3 4" xfId="1643" xr:uid="{00000000-0005-0000-0000-00006D060000}"/>
    <cellStyle name="Währung 5 2 2 4" xfId="1644" xr:uid="{00000000-0005-0000-0000-00006E060000}"/>
    <cellStyle name="Währung 5 2 3" xfId="1645" xr:uid="{00000000-0005-0000-0000-00006F060000}"/>
    <cellStyle name="Währung 5 3" xfId="1646" xr:uid="{00000000-0005-0000-0000-000070060000}"/>
    <cellStyle name="Währung 5 3 2" xfId="1647" xr:uid="{00000000-0005-0000-0000-000071060000}"/>
    <cellStyle name="Währung 5 3 2 2" xfId="1648" xr:uid="{00000000-0005-0000-0000-000072060000}"/>
    <cellStyle name="Währung 5 3 2 2 2" xfId="1649" xr:uid="{00000000-0005-0000-0000-000073060000}"/>
    <cellStyle name="Währung 5 3 2 3" xfId="1650" xr:uid="{00000000-0005-0000-0000-000074060000}"/>
    <cellStyle name="Währung 5 3 3" xfId="1651" xr:uid="{00000000-0005-0000-0000-000075060000}"/>
    <cellStyle name="Währung 5 3 3 2" xfId="1652" xr:uid="{00000000-0005-0000-0000-000076060000}"/>
    <cellStyle name="Währung 5 3 3 2 2" xfId="1653" xr:uid="{00000000-0005-0000-0000-000077060000}"/>
    <cellStyle name="Währung 5 3 3 2 2 2" xfId="1654" xr:uid="{00000000-0005-0000-0000-000078060000}"/>
    <cellStyle name="Währung 5 3 3 2 3" xfId="1655" xr:uid="{00000000-0005-0000-0000-000079060000}"/>
    <cellStyle name="Währung 5 3 3 3" xfId="1656" xr:uid="{00000000-0005-0000-0000-00007A060000}"/>
    <cellStyle name="Währung 5 3 3 3 2" xfId="1657" xr:uid="{00000000-0005-0000-0000-00007B060000}"/>
    <cellStyle name="Währung 5 3 3 4" xfId="1658" xr:uid="{00000000-0005-0000-0000-00007C060000}"/>
    <cellStyle name="Währung 5 3 4" xfId="1659" xr:uid="{00000000-0005-0000-0000-00007D060000}"/>
    <cellStyle name="Währung 5 4" xfId="1660" xr:uid="{00000000-0005-0000-0000-00007E060000}"/>
    <cellStyle name="Währung 6" xfId="1661" xr:uid="{00000000-0005-0000-0000-00007F060000}"/>
    <cellStyle name="Währung 6 2" xfId="1662" xr:uid="{00000000-0005-0000-0000-000080060000}"/>
    <cellStyle name="Währung 6 2 2" xfId="1663" xr:uid="{00000000-0005-0000-0000-000081060000}"/>
    <cellStyle name="Währung 6 2 2 2" xfId="1664" xr:uid="{00000000-0005-0000-0000-000082060000}"/>
    <cellStyle name="Währung 6 2 2 2 2" xfId="1665" xr:uid="{00000000-0005-0000-0000-000083060000}"/>
    <cellStyle name="Währung 6 2 2 2 2 2" xfId="1666" xr:uid="{00000000-0005-0000-0000-000084060000}"/>
    <cellStyle name="Währung 6 2 2 2 3" xfId="1667" xr:uid="{00000000-0005-0000-0000-000085060000}"/>
    <cellStyle name="Währung 6 2 2 3" xfId="1668" xr:uid="{00000000-0005-0000-0000-000086060000}"/>
    <cellStyle name="Währung 6 2 2 3 2" xfId="1669" xr:uid="{00000000-0005-0000-0000-000087060000}"/>
    <cellStyle name="Währung 6 2 2 3 2 2" xfId="1670" xr:uid="{00000000-0005-0000-0000-000088060000}"/>
    <cellStyle name="Währung 6 2 2 3 2 2 2" xfId="1671" xr:uid="{00000000-0005-0000-0000-000089060000}"/>
    <cellStyle name="Währung 6 2 2 3 2 3" xfId="1672" xr:uid="{00000000-0005-0000-0000-00008A060000}"/>
    <cellStyle name="Währung 6 2 2 3 3" xfId="1673" xr:uid="{00000000-0005-0000-0000-00008B060000}"/>
    <cellStyle name="Währung 6 2 2 3 3 2" xfId="1674" xr:uid="{00000000-0005-0000-0000-00008C060000}"/>
    <cellStyle name="Währung 6 2 2 3 4" xfId="1675" xr:uid="{00000000-0005-0000-0000-00008D060000}"/>
    <cellStyle name="Währung 6 2 2 4" xfId="1676" xr:uid="{00000000-0005-0000-0000-00008E060000}"/>
    <cellStyle name="Währung 6 2 3" xfId="1677" xr:uid="{00000000-0005-0000-0000-00008F060000}"/>
    <cellStyle name="Währung 6 3" xfId="1678" xr:uid="{00000000-0005-0000-0000-000090060000}"/>
    <cellStyle name="Währung 6 3 2" xfId="1679" xr:uid="{00000000-0005-0000-0000-000091060000}"/>
    <cellStyle name="Währung 6 3 2 2" xfId="1680" xr:uid="{00000000-0005-0000-0000-000092060000}"/>
    <cellStyle name="Währung 6 3 2 2 2" xfId="1681" xr:uid="{00000000-0005-0000-0000-000093060000}"/>
    <cellStyle name="Währung 6 3 2 3" xfId="1682" xr:uid="{00000000-0005-0000-0000-000094060000}"/>
    <cellStyle name="Währung 6 3 3" xfId="1683" xr:uid="{00000000-0005-0000-0000-000095060000}"/>
    <cellStyle name="Währung 6 3 3 2" xfId="1684" xr:uid="{00000000-0005-0000-0000-000096060000}"/>
    <cellStyle name="Währung 6 3 3 2 2" xfId="1685" xr:uid="{00000000-0005-0000-0000-000097060000}"/>
    <cellStyle name="Währung 6 3 3 2 2 2" xfId="1686" xr:uid="{00000000-0005-0000-0000-000098060000}"/>
    <cellStyle name="Währung 6 3 3 2 3" xfId="1687" xr:uid="{00000000-0005-0000-0000-000099060000}"/>
    <cellStyle name="Währung 6 3 3 3" xfId="1688" xr:uid="{00000000-0005-0000-0000-00009A060000}"/>
    <cellStyle name="Währung 6 3 3 3 2" xfId="1689" xr:uid="{00000000-0005-0000-0000-00009B060000}"/>
    <cellStyle name="Währung 6 3 3 4" xfId="1690" xr:uid="{00000000-0005-0000-0000-00009C060000}"/>
    <cellStyle name="Währung 6 3 4" xfId="1691" xr:uid="{00000000-0005-0000-0000-00009D060000}"/>
    <cellStyle name="Währung 6 4" xfId="1692" xr:uid="{00000000-0005-0000-0000-00009E060000}"/>
    <cellStyle name="Währung 7" xfId="1693" xr:uid="{00000000-0005-0000-0000-00009F060000}"/>
    <cellStyle name="Währung 7 2" xfId="1694" xr:uid="{00000000-0005-0000-0000-0000A0060000}"/>
    <cellStyle name="Währung 7 2 2" xfId="1695" xr:uid="{00000000-0005-0000-0000-0000A1060000}"/>
    <cellStyle name="Währung 7 2 2 2" xfId="1696" xr:uid="{00000000-0005-0000-0000-0000A2060000}"/>
    <cellStyle name="Währung 7 2 2 2 2" xfId="1697" xr:uid="{00000000-0005-0000-0000-0000A3060000}"/>
    <cellStyle name="Währung 7 2 2 3" xfId="1698" xr:uid="{00000000-0005-0000-0000-0000A4060000}"/>
    <cellStyle name="Währung 7 2 3" xfId="1699" xr:uid="{00000000-0005-0000-0000-0000A5060000}"/>
    <cellStyle name="Währung 7 2 3 2" xfId="1700" xr:uid="{00000000-0005-0000-0000-0000A6060000}"/>
    <cellStyle name="Währung 7 2 3 2 2" xfId="1701" xr:uid="{00000000-0005-0000-0000-0000A7060000}"/>
    <cellStyle name="Währung 7 2 3 2 2 2" xfId="1702" xr:uid="{00000000-0005-0000-0000-0000A8060000}"/>
    <cellStyle name="Währung 7 2 3 2 3" xfId="1703" xr:uid="{00000000-0005-0000-0000-0000A9060000}"/>
    <cellStyle name="Währung 7 2 3 3" xfId="1704" xr:uid="{00000000-0005-0000-0000-0000AA060000}"/>
    <cellStyle name="Währung 7 2 3 3 2" xfId="1705" xr:uid="{00000000-0005-0000-0000-0000AB060000}"/>
    <cellStyle name="Währung 7 2 3 4" xfId="1706" xr:uid="{00000000-0005-0000-0000-0000AC060000}"/>
    <cellStyle name="Währung 7 2 4" xfId="1707" xr:uid="{00000000-0005-0000-0000-0000AD060000}"/>
    <cellStyle name="Währung 7 3" xfId="1708" xr:uid="{00000000-0005-0000-0000-0000AE060000}"/>
    <cellStyle name="Währung 7 4" xfId="1709" xr:uid="{00000000-0005-0000-0000-0000AF060000}"/>
    <cellStyle name="Währung 8" xfId="1710" xr:uid="{00000000-0005-0000-0000-0000B0060000}"/>
    <cellStyle name="Währung 8 2" xfId="1711" xr:uid="{00000000-0005-0000-0000-0000B1060000}"/>
    <cellStyle name="Währung 8 2 2" xfId="1712" xr:uid="{00000000-0005-0000-0000-0000B2060000}"/>
    <cellStyle name="Währung 8 2 2 2" xfId="1713" xr:uid="{00000000-0005-0000-0000-0000B3060000}"/>
    <cellStyle name="Währung 8 2 2 2 2" xfId="1714" xr:uid="{00000000-0005-0000-0000-0000B4060000}"/>
    <cellStyle name="Währung 8 2 2 3" xfId="1715" xr:uid="{00000000-0005-0000-0000-0000B5060000}"/>
    <cellStyle name="Währung 8 2 3" xfId="1716" xr:uid="{00000000-0005-0000-0000-0000B6060000}"/>
    <cellStyle name="Währung 8 2 3 2" xfId="1717" xr:uid="{00000000-0005-0000-0000-0000B7060000}"/>
    <cellStyle name="Währung 8 2 3 2 2" xfId="1718" xr:uid="{00000000-0005-0000-0000-0000B8060000}"/>
    <cellStyle name="Währung 8 2 3 2 2 2" xfId="1719" xr:uid="{00000000-0005-0000-0000-0000B9060000}"/>
    <cellStyle name="Währung 8 2 3 2 3" xfId="1720" xr:uid="{00000000-0005-0000-0000-0000BA060000}"/>
    <cellStyle name="Währung 8 2 3 3" xfId="1721" xr:uid="{00000000-0005-0000-0000-0000BB060000}"/>
    <cellStyle name="Währung 8 2 3 3 2" xfId="1722" xr:uid="{00000000-0005-0000-0000-0000BC060000}"/>
    <cellStyle name="Währung 8 2 3 4" xfId="1723" xr:uid="{00000000-0005-0000-0000-0000BD060000}"/>
    <cellStyle name="Währung 8 2 4" xfId="1724" xr:uid="{00000000-0005-0000-0000-0000BE060000}"/>
    <cellStyle name="Währung 8 3" xfId="1725" xr:uid="{00000000-0005-0000-0000-0000BF060000}"/>
    <cellStyle name="Währung 8 4" xfId="1726" xr:uid="{00000000-0005-0000-0000-0000C0060000}"/>
    <cellStyle name="Währung 9" xfId="1727" xr:uid="{00000000-0005-0000-0000-0000C1060000}"/>
    <cellStyle name="Währung 9 2" xfId="1728" xr:uid="{00000000-0005-0000-0000-0000C2060000}"/>
    <cellStyle name="Währung 9 2 2" xfId="1729" xr:uid="{00000000-0005-0000-0000-0000C3060000}"/>
    <cellStyle name="Währung 9 2 2 2" xfId="1730" xr:uid="{00000000-0005-0000-0000-0000C4060000}"/>
    <cellStyle name="Währung 9 2 2 2 2" xfId="1731" xr:uid="{00000000-0005-0000-0000-0000C5060000}"/>
    <cellStyle name="Währung 9 2 2 2 2 2" xfId="1732" xr:uid="{00000000-0005-0000-0000-0000C6060000}"/>
    <cellStyle name="Währung 9 2 2 2 3" xfId="1733" xr:uid="{00000000-0005-0000-0000-0000C7060000}"/>
    <cellStyle name="Währung 9 2 2 3" xfId="1734" xr:uid="{00000000-0005-0000-0000-0000C8060000}"/>
    <cellStyle name="Währung 9 2 2 3 2" xfId="1735" xr:uid="{00000000-0005-0000-0000-0000C9060000}"/>
    <cellStyle name="Währung 9 2 2 3 2 2" xfId="1736" xr:uid="{00000000-0005-0000-0000-0000CA060000}"/>
    <cellStyle name="Währung 9 2 2 3 2 2 2" xfId="1737" xr:uid="{00000000-0005-0000-0000-0000CB060000}"/>
    <cellStyle name="Währung 9 2 2 3 2 3" xfId="1738" xr:uid="{00000000-0005-0000-0000-0000CC060000}"/>
    <cellStyle name="Währung 9 2 2 3 3" xfId="1739" xr:uid="{00000000-0005-0000-0000-0000CD060000}"/>
    <cellStyle name="Währung 9 2 2 3 3 2" xfId="1740" xr:uid="{00000000-0005-0000-0000-0000CE060000}"/>
    <cellStyle name="Währung 9 2 2 3 4" xfId="1741" xr:uid="{00000000-0005-0000-0000-0000CF060000}"/>
    <cellStyle name="Währung 9 2 2 4" xfId="1742" xr:uid="{00000000-0005-0000-0000-0000D0060000}"/>
    <cellStyle name="Währung 9 2 3" xfId="1743" xr:uid="{00000000-0005-0000-0000-0000D1060000}"/>
    <cellStyle name="Währung 9 3" xfId="1744" xr:uid="{00000000-0005-0000-0000-0000D2060000}"/>
    <cellStyle name="Währung 9 3 2" xfId="1745" xr:uid="{00000000-0005-0000-0000-0000D3060000}"/>
    <cellStyle name="Währung 9 3 2 2" xfId="1746" xr:uid="{00000000-0005-0000-0000-0000D4060000}"/>
    <cellStyle name="Währung 9 3 2 2 2" xfId="1747" xr:uid="{00000000-0005-0000-0000-0000D5060000}"/>
    <cellStyle name="Währung 9 3 2 3" xfId="1748" xr:uid="{00000000-0005-0000-0000-0000D6060000}"/>
    <cellStyle name="Währung 9 3 3" xfId="1749" xr:uid="{00000000-0005-0000-0000-0000D7060000}"/>
    <cellStyle name="Währung 9 3 3 2" xfId="1750" xr:uid="{00000000-0005-0000-0000-0000D8060000}"/>
    <cellStyle name="Währung 9 3 3 2 2" xfId="1751" xr:uid="{00000000-0005-0000-0000-0000D9060000}"/>
    <cellStyle name="Währung 9 3 3 2 2 2" xfId="1752" xr:uid="{00000000-0005-0000-0000-0000DA060000}"/>
    <cellStyle name="Währung 9 3 3 2 3" xfId="1753" xr:uid="{00000000-0005-0000-0000-0000DB060000}"/>
    <cellStyle name="Währung 9 3 3 3" xfId="1754" xr:uid="{00000000-0005-0000-0000-0000DC060000}"/>
    <cellStyle name="Währung 9 3 3 3 2" xfId="1755" xr:uid="{00000000-0005-0000-0000-0000DD060000}"/>
    <cellStyle name="Währung 9 3 3 4" xfId="1756" xr:uid="{00000000-0005-0000-0000-0000DE060000}"/>
    <cellStyle name="Währung 9 3 4" xfId="1757" xr:uid="{00000000-0005-0000-0000-0000DF060000}"/>
    <cellStyle name="Währung 9 4" xfId="1758" xr:uid="{00000000-0005-0000-0000-0000E0060000}"/>
    <cellStyle name="Währung 9 5" xfId="1759" xr:uid="{00000000-0005-0000-0000-0000E1060000}"/>
    <cellStyle name="Warnender Text" xfId="18" builtinId="11" customBuiltin="1"/>
    <cellStyle name="Warnender Text 2" xfId="1760" xr:uid="{00000000-0005-0000-0000-0000E3060000}"/>
    <cellStyle name="Warnender Text 3" xfId="1761" xr:uid="{00000000-0005-0000-0000-0000E4060000}"/>
    <cellStyle name="Warnender Text 4" xfId="1762" xr:uid="{00000000-0005-0000-0000-0000E5060000}"/>
    <cellStyle name="Zelle überprüfen" xfId="17" builtinId="23" customBuiltin="1"/>
    <cellStyle name="Zelle überprüfen 2" xfId="1763" xr:uid="{00000000-0005-0000-0000-0000E7060000}"/>
    <cellStyle name="Zelle überprüfen 3" xfId="1764" xr:uid="{00000000-0005-0000-0000-0000E8060000}"/>
    <cellStyle name="Zelle überprüfen 4" xfId="1765" xr:uid="{00000000-0005-0000-0000-0000E9060000}"/>
  </cellStyles>
  <dxfs count="144"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theme="0" tint="-0.2499465926084170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DR_blank" pivot="0" count="2" xr9:uid="{00000000-0011-0000-FFFF-FFFF00000000}">
      <tableStyleElement type="wholeTable" dxfId="143"/>
      <tableStyleElement type="headerRow" dxfId="142"/>
    </tableStyle>
    <tableStyle name="MySqlDefault" pivot="0" table="0" count="2" xr9:uid="{00000000-0011-0000-FFFF-FFFF01000000}">
      <tableStyleElement type="wholeTable" dxfId="141"/>
      <tableStyleElement type="headerRow" dxfId="140"/>
    </tableStyle>
  </tableStyles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91108</xdr:colOff>
      <xdr:row>18</xdr:row>
      <xdr:rowOff>1593318</xdr:rowOff>
    </xdr:from>
    <xdr:to>
      <xdr:col>12</xdr:col>
      <xdr:colOff>213912</xdr:colOff>
      <xdr:row>18</xdr:row>
      <xdr:rowOff>2288139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260" y="9155340"/>
          <a:ext cx="6840000" cy="694821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18</xdr:row>
      <xdr:rowOff>161943</xdr:rowOff>
    </xdr:from>
    <xdr:to>
      <xdr:col>12</xdr:col>
      <xdr:colOff>28575</xdr:colOff>
      <xdr:row>18</xdr:row>
      <xdr:rowOff>1564029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507F98A-17D6-4536-EF9D-FFD300978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5" y="7715268"/>
          <a:ext cx="6657975" cy="1402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21771</xdr:rowOff>
    </xdr:from>
    <xdr:to>
      <xdr:col>12</xdr:col>
      <xdr:colOff>210870</xdr:colOff>
      <xdr:row>59</xdr:row>
      <xdr:rowOff>65314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797142"/>
          <a:ext cx="6017860" cy="428897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59</xdr:row>
      <xdr:rowOff>70802</xdr:rowOff>
    </xdr:from>
    <xdr:to>
      <xdr:col>12</xdr:col>
      <xdr:colOff>214380</xdr:colOff>
      <xdr:row>85</xdr:row>
      <xdr:rowOff>102578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3977302"/>
          <a:ext cx="6037384" cy="42227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41414</xdr:colOff>
      <xdr:row>61</xdr:row>
      <xdr:rowOff>115958</xdr:rowOff>
    </xdr:from>
    <xdr:to>
      <xdr:col>6</xdr:col>
      <xdr:colOff>298173</xdr:colOff>
      <xdr:row>61</xdr:row>
      <xdr:rowOff>339588</xdr:rowOff>
    </xdr:to>
    <xdr:sp macro="" textlink="">
      <xdr:nvSpPr>
        <xdr:cNvPr id="7" name="Pfeil nach rechts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2981740" y="32625197"/>
          <a:ext cx="256759" cy="223630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twoCellAnchor>
    <xdr:from>
      <xdr:col>6</xdr:col>
      <xdr:colOff>41414</xdr:colOff>
      <xdr:row>66</xdr:row>
      <xdr:rowOff>115958</xdr:rowOff>
    </xdr:from>
    <xdr:to>
      <xdr:col>6</xdr:col>
      <xdr:colOff>298173</xdr:colOff>
      <xdr:row>66</xdr:row>
      <xdr:rowOff>339588</xdr:rowOff>
    </xdr:to>
    <xdr:sp macro="" textlink="">
      <xdr:nvSpPr>
        <xdr:cNvPr id="3" name="Pfeil nach recht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981740" y="34165762"/>
          <a:ext cx="256759" cy="223630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Fehlerkategorie" displayName="Fehlerkategorie" ref="B7:B17" totalsRowShown="0" headerRowDxfId="139" dataDxfId="138">
  <autoFilter ref="B7:B17" xr:uid="{00000000-0009-0000-0100-000005000000}"/>
  <sortState xmlns:xlrd2="http://schemas.microsoft.com/office/spreadsheetml/2017/richdata2" ref="B8:B17">
    <sortCondition ref="B7:B17"/>
  </sortState>
  <tableColumns count="1">
    <tableColumn id="1" xr3:uid="{00000000-0010-0000-0000-000001000000}" name="Fehlerkategorie" dataDxfId="13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9000000}" name="Logistik_Logistic" displayName="Logistik_Logistic" ref="K7:K10" totalsRowShown="0" headerRowDxfId="112" dataDxfId="111">
  <autoFilter ref="K7:K10" xr:uid="{00000000-0009-0000-0100-00000E000000}"/>
  <sortState xmlns:xlrd2="http://schemas.microsoft.com/office/spreadsheetml/2017/richdata2" ref="K8:K10">
    <sortCondition ref="K7:K10"/>
  </sortState>
  <tableColumns count="1">
    <tableColumn id="1" xr3:uid="{00000000-0010-0000-0900-000001000000}" name="Logistik" dataDxfId="11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A000000}" name="Andere_Others" displayName="Andere_Others" ref="L7:L10" totalsRowShown="0" headerRowDxfId="109" dataDxfId="108">
  <autoFilter ref="L7:L10" xr:uid="{00000000-0009-0000-0100-00000F000000}"/>
  <sortState xmlns:xlrd2="http://schemas.microsoft.com/office/spreadsheetml/2017/richdata2" ref="L8:L10">
    <sortCondition ref="L7:L10"/>
  </sortState>
  <tableColumns count="1">
    <tableColumn id="1" xr3:uid="{00000000-0010-0000-0A00-000001000000}" name="Andere" dataDxfId="10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B000000}" name="BetroffenesProdukt" displayName="BetroffenesProdukt" ref="N7:N20" totalsRowShown="0" headerRowDxfId="106" dataDxfId="105">
  <autoFilter ref="N7:N20" xr:uid="{00000000-0009-0000-0100-000011000000}"/>
  <sortState xmlns:xlrd2="http://schemas.microsoft.com/office/spreadsheetml/2017/richdata2" ref="N8:N20">
    <sortCondition ref="N7:N20"/>
  </sortState>
  <tableColumns count="1">
    <tableColumn id="1" xr3:uid="{00000000-0010-0000-0B00-000001000000}" name="Betroffenes Produkt" dataDxfId="104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C000000}" name="InterneAbteilung" displayName="InterneAbteilung" ref="P7:P39" totalsRowShown="0" headerRowDxfId="103" dataDxfId="101" headerRowBorderDxfId="102" tableBorderDxfId="100" totalsRowBorderDxfId="99">
  <autoFilter ref="P7:P39" xr:uid="{00000000-0009-0000-0100-000012000000}"/>
  <sortState xmlns:xlrd2="http://schemas.microsoft.com/office/spreadsheetml/2017/richdata2" ref="P8:P39">
    <sortCondition ref="P7:P39"/>
  </sortState>
  <tableColumns count="1">
    <tableColumn id="1" xr3:uid="{00000000-0010-0000-0C00-000001000000}" name="Interne Abteilung" dataDxfId="98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D000000}" name="Standort" displayName="Standort" ref="R7:R11" totalsRowShown="0" headerRowDxfId="97" dataDxfId="95" headerRowBorderDxfId="96" tableBorderDxfId="94" totalsRowBorderDxfId="93">
  <autoFilter ref="R7:R11" xr:uid="{00000000-0009-0000-0100-000013000000}"/>
  <sortState xmlns:xlrd2="http://schemas.microsoft.com/office/spreadsheetml/2017/richdata2" ref="R8:R11">
    <sortCondition ref="R7:R11"/>
  </sortState>
  <tableColumns count="1">
    <tableColumn id="1" xr3:uid="{00000000-0010-0000-0D00-000001000000}" name="Standort" dataDxfId="92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E000000}" name="UnmittelbareeindämmendeMassnahmen" displayName="UnmittelbareeindämmendeMassnahmen" ref="T7:T17" totalsRowShown="0" headerRowDxfId="91" dataDxfId="89" headerRowBorderDxfId="90" tableBorderDxfId="88" totalsRowBorderDxfId="87">
  <autoFilter ref="T7:T17" xr:uid="{00000000-0009-0000-0100-000014000000}"/>
  <sortState xmlns:xlrd2="http://schemas.microsoft.com/office/spreadsheetml/2017/richdata2" ref="T8:T17">
    <sortCondition ref="T7:T17"/>
  </sortState>
  <tableColumns count="1">
    <tableColumn id="1" xr3:uid="{00000000-0010-0000-0E00-000001000000}" name="Unmittelbare eindämmende Massnahmen?" dataDxfId="86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F000000}" name="JaNein" displayName="JaNein" ref="V7:V9" totalsRowShown="0" headerRowDxfId="85" dataDxfId="84">
  <autoFilter ref="V7:V9" xr:uid="{00000000-0009-0000-0100-000015000000}"/>
  <tableColumns count="1">
    <tableColumn id="1" xr3:uid="{00000000-0010-0000-0F00-000001000000}" name="Ja Nein" dataDxfId="83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0000000}" name="ArtderReklamation" displayName="ArtderReklamation" ref="Z7:Z10" totalsRowShown="0" headerRowDxfId="82" dataDxfId="81">
  <autoFilter ref="Z7:Z10" xr:uid="{00000000-0009-0000-0100-000016000000}"/>
  <sortState xmlns:xlrd2="http://schemas.microsoft.com/office/spreadsheetml/2017/richdata2" ref="Z8:Z10">
    <sortCondition ref="Z7:Z10"/>
  </sortState>
  <tableColumns count="1">
    <tableColumn id="1" xr3:uid="{00000000-0010-0000-1000-000001000000}" name="Art der Reklamation" dataDxfId="80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1000000}" name="AuftrittswahrscheinlichkeitAuswirkung" displayName="AuftrittswahrscheinlichkeitAuswirkung" ref="AB7:AB13" totalsRowShown="0" headerRowDxfId="79" dataDxfId="77" headerRowBorderDxfId="78" tableBorderDxfId="76" totalsRowBorderDxfId="75">
  <autoFilter ref="AB7:AB13" xr:uid="{00000000-0009-0000-0100-000017000000}"/>
  <tableColumns count="1">
    <tableColumn id="1" xr3:uid="{00000000-0010-0000-1100-000001000000}" name="Auftrittswahrscheinlichkeit Auswirkung" dataDxfId="74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2000000}" name="MaterialimSperrlager" displayName="MaterialimSperrlager" ref="AF7:AF12" totalsRowShown="0" headerRowDxfId="73" dataDxfId="71" headerRowBorderDxfId="72" tableBorderDxfId="70">
  <autoFilter ref="AF7:AF12" xr:uid="{00000000-0009-0000-0100-000018000000}"/>
  <tableColumns count="1">
    <tableColumn id="1" xr3:uid="{00000000-0010-0000-1200-000001000000}" name="Material im Sperrlager" dataDxfId="6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Dokumentation_Documentation" displayName="Dokumentation_Documentation" ref="C7:C10" totalsRowShown="0" headerRowDxfId="136" dataDxfId="135">
  <autoFilter ref="C7:C10" xr:uid="{00000000-0009-0000-0100-000006000000}"/>
  <sortState xmlns:xlrd2="http://schemas.microsoft.com/office/spreadsheetml/2017/richdata2" ref="C8:C10">
    <sortCondition ref="C7:C10"/>
  </sortState>
  <tableColumns count="1">
    <tableColumn id="1" xr3:uid="{00000000-0010-0000-0100-000001000000}" name="Dokumentation" dataDxfId="134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3000000}" name="MöglicheUrsachenliste" displayName="MöglicheUrsachenliste" ref="AH7:AH19" totalsRowShown="0" headerRowDxfId="68" dataDxfId="66" headerRowBorderDxfId="67" tableBorderDxfId="65" totalsRowBorderDxfId="64">
  <autoFilter ref="AH7:AH19" xr:uid="{00000000-0009-0000-0100-000019000000}"/>
  <sortState xmlns:xlrd2="http://schemas.microsoft.com/office/spreadsheetml/2017/richdata2" ref="AH8:AH19">
    <sortCondition ref="AH7:AH19"/>
  </sortState>
  <tableColumns count="1">
    <tableColumn id="1" xr3:uid="{00000000-0010-0000-1300-000001000000}" name="Mögliche Ursachenliste" dataDxfId="63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4000000}" name="Fürwas" displayName="Fürwas" ref="AJ7:AJ10" totalsRowShown="0" headerRowDxfId="62" dataDxfId="61">
  <autoFilter ref="AJ7:AJ10" xr:uid="{00000000-0009-0000-0100-00001A000000}"/>
  <tableColumns count="1">
    <tableColumn id="1" xr3:uid="{00000000-0010-0000-1400-000001000000}" name="Für Was?" dataDxfId="60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5000000}" name="Kenntnisnahme" displayName="Kenntnisnahme" ref="AM7:AM9" totalsRowShown="0" headerRowDxfId="59" dataDxfId="58">
  <autoFilter ref="AM7:AM9" xr:uid="{00000000-0009-0000-0100-000003000000}"/>
  <tableColumns count="1">
    <tableColumn id="1" xr3:uid="{00000000-0010-0000-1500-000001000000}" name="Kenntnisnahme" dataDxfId="57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JaNein28" displayName="JaNein28" ref="X7:X10" totalsRowShown="0" headerRowDxfId="56" dataDxfId="55">
  <autoFilter ref="X7:X10" xr:uid="{00000000-0009-0000-0100-00001B000000}"/>
  <tableColumns count="1">
    <tableColumn id="1" xr3:uid="{00000000-0010-0000-1600-000001000000}" name="Ja Nein" dataDxfId="54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17000000}" name="Tabelle16" displayName="Tabelle16" ref="AP7:AP10" totalsRowShown="0" headerRowDxfId="53" dataDxfId="52">
  <autoFilter ref="AP7:AP10" xr:uid="{00000000-0009-0000-0100-000010000000}"/>
  <tableColumns count="1">
    <tableColumn id="1" xr3:uid="{00000000-0010-0000-1700-000001000000}" name="Medizinprodukt betroffen" dataDxfId="51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8000000}" name="Tabelle28" displayName="Tabelle28" ref="AR7:AR18" totalsRowShown="0" headerRowDxfId="50" dataDxfId="49" tableBorderDxfId="48">
  <autoFilter ref="AR7:AR18" xr:uid="{00000000-0009-0000-0100-00001C000000}"/>
  <sortState xmlns:xlrd2="http://schemas.microsoft.com/office/spreadsheetml/2017/richdata2" ref="AR8:AR17">
    <sortCondition ref="AR7:AR17"/>
  </sortState>
  <tableColumns count="1">
    <tableColumn id="1" xr3:uid="{00000000-0010-0000-1800-000001000000}" name="Ergriffene Massnahmen" dataDxfId="47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9000000}" name="AuftrittswahrscheinlichkeitAuswirkung30" displayName="AuftrittswahrscheinlichkeitAuswirkung30" ref="AD7:AD12" totalsRowShown="0" headerRowDxfId="46" dataDxfId="44" headerRowBorderDxfId="45" tableBorderDxfId="43" totalsRowBorderDxfId="42">
  <autoFilter ref="AD7:AD12" xr:uid="{00000000-0009-0000-0100-00001D000000}"/>
  <tableColumns count="1">
    <tableColumn id="1" xr3:uid="{00000000-0010-0000-1900-000001000000}" name="Schadensausmass" dataDxfId="41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1A000000}" name="Tabelle1" displayName="Tabelle1" ref="AT7:AT11" totalsRowShown="0" headerRowDxfId="40" dataDxfId="39">
  <autoFilter ref="AT7:AT11" xr:uid="{00000000-0009-0000-0100-000001000000}"/>
  <tableColumns count="1">
    <tableColumn id="1" xr3:uid="{00000000-0010-0000-1A00-000001000000}" name="Klasse" dataDxfId="3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Visuel_Visual" displayName="Visuel_Visual" ref="D7:D16" totalsRowShown="0" headerRowDxfId="133" dataDxfId="132">
  <autoFilter ref="D7:D16" xr:uid="{00000000-0009-0000-0100-000007000000}"/>
  <sortState xmlns:xlrd2="http://schemas.microsoft.com/office/spreadsheetml/2017/richdata2" ref="D8:D16">
    <sortCondition ref="D7:D16"/>
  </sortState>
  <tableColumns count="1">
    <tableColumn id="1" xr3:uid="{00000000-0010-0000-0200-000001000000}" name="Visuel" dataDxfId="13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Mechanisch_Mechanical" displayName="Mechanisch_Mechanical" ref="E7:E19" totalsRowShown="0" headerRowDxfId="130" dataDxfId="129">
  <autoFilter ref="E7:E19" xr:uid="{00000000-0009-0000-0100-000008000000}"/>
  <sortState xmlns:xlrd2="http://schemas.microsoft.com/office/spreadsheetml/2017/richdata2" ref="E8:E19">
    <sortCondition ref="E7:E19"/>
  </sortState>
  <tableColumns count="1">
    <tableColumn id="1" xr3:uid="{00000000-0010-0000-0300-000001000000}" name="Mechanisch" dataDxfId="12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Montage_Assembling" displayName="Montage_Assembling" ref="F7:F25" totalsRowShown="0" headerRowDxfId="127" dataDxfId="126">
  <autoFilter ref="F7:F25" xr:uid="{00000000-0009-0000-0100-000009000000}"/>
  <sortState xmlns:xlrd2="http://schemas.microsoft.com/office/spreadsheetml/2017/richdata2" ref="F8:F25">
    <sortCondition ref="F7:F25"/>
  </sortState>
  <tableColumns count="1">
    <tableColumn id="1" xr3:uid="{00000000-0010-0000-0400-000001000000}" name="Montage" dataDxfId="12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5000000}" name="Elektrisch_Electrical" displayName="Elektrisch_Electrical" ref="G7:G11" totalsRowShown="0" headerRowDxfId="124" dataDxfId="123">
  <autoFilter ref="G7:G11" xr:uid="{00000000-0009-0000-0100-00000A000000}"/>
  <sortState xmlns:xlrd2="http://schemas.microsoft.com/office/spreadsheetml/2017/richdata2" ref="G8:G11">
    <sortCondition ref="G7:G11"/>
  </sortState>
  <tableColumns count="1">
    <tableColumn id="1" xr3:uid="{00000000-0010-0000-0500-000001000000}" name="Elektrisch" dataDxfId="12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Produktdesign_Productdesign" displayName="Produktdesign_Productdesign" ref="H7:H10" totalsRowShown="0" headerRowDxfId="121" dataDxfId="120">
  <autoFilter ref="H7:H10" xr:uid="{00000000-0009-0000-0100-00000B000000}"/>
  <sortState xmlns:xlrd2="http://schemas.microsoft.com/office/spreadsheetml/2017/richdata2" ref="H8:H12">
    <sortCondition ref="H7:H12"/>
  </sortState>
  <tableColumns count="1">
    <tableColumn id="1" xr3:uid="{00000000-0010-0000-0600-000001000000}" name="Produktdesign" dataDxfId="11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Medizinisch_Medical" displayName="Medizinisch_Medical" ref="J7:J11" totalsRowShown="0" headerRowDxfId="118" dataDxfId="117">
  <autoFilter ref="J7:J11" xr:uid="{00000000-0009-0000-0100-00000C000000}"/>
  <sortState xmlns:xlrd2="http://schemas.microsoft.com/office/spreadsheetml/2017/richdata2" ref="J8:J11">
    <sortCondition ref="J7:J11"/>
  </sortState>
  <tableColumns count="1">
    <tableColumn id="1" xr3:uid="{00000000-0010-0000-0700-000001000000}" name="Medizinisch / Medical" dataDxfId="11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8000000}" name="Inspektion_Inspection" displayName="Inspektion_Inspection" ref="I7:I8" totalsRowShown="0" headerRowDxfId="115" dataDxfId="114">
  <autoFilter ref="I7:I8" xr:uid="{00000000-0009-0000-0100-00000D000000}"/>
  <tableColumns count="1">
    <tableColumn id="1" xr3:uid="{00000000-0010-0000-0800-000001000000}" name="Inspektion" dataDxfId="1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S_Interiors_QS@bucher-group.com" TargetMode="External"/><Relationship Id="rId1" Type="http://schemas.openxmlformats.org/officeDocument/2006/relationships/hyperlink" Target="mailto:Internefehlermeldung@bucher-group.com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Internefehlermeldung@bucher-group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" Type="http://schemas.openxmlformats.org/officeDocument/2006/relationships/table" Target="../tables/table3.xml"/><Relationship Id="rId21" Type="http://schemas.openxmlformats.org/officeDocument/2006/relationships/table" Target="../tables/table21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O157"/>
  <sheetViews>
    <sheetView tabSelected="1" view="pageLayout" zoomScaleNormal="115" workbookViewId="0">
      <selection activeCell="C6" sqref="C6:N6"/>
    </sheetView>
  </sheetViews>
  <sheetFormatPr baseColWidth="10" defaultColWidth="11.42578125" defaultRowHeight="14.25" x14ac:dyDescent="0.2"/>
  <cols>
    <col min="1" max="1" width="1.42578125" style="43" customWidth="1"/>
    <col min="2" max="2" width="3.42578125" style="1" customWidth="1"/>
    <col min="3" max="3" width="14.7109375" style="1" customWidth="1"/>
    <col min="4" max="4" width="16.85546875" style="1" customWidth="1"/>
    <col min="5" max="5" width="9.85546875" style="1" customWidth="1"/>
    <col min="6" max="6" width="7.140625" style="1" customWidth="1"/>
    <col min="7" max="7" width="5.42578125" style="1" customWidth="1"/>
    <col min="8" max="8" width="11.140625" style="1" customWidth="1"/>
    <col min="9" max="9" width="10.85546875" style="1" customWidth="1"/>
    <col min="10" max="10" width="4.28515625" style="1" customWidth="1"/>
    <col min="11" max="11" width="4.85546875" style="1" customWidth="1"/>
    <col min="12" max="12" width="10" style="1" customWidth="1"/>
    <col min="13" max="13" width="3.42578125" style="1" customWidth="1"/>
    <col min="14" max="14" width="1" style="1" customWidth="1"/>
    <col min="15" max="15" width="1.85546875" style="43" customWidth="1"/>
    <col min="16" max="19" width="11.42578125" style="1" customWidth="1"/>
    <col min="20" max="16384" width="11.42578125" style="1"/>
  </cols>
  <sheetData>
    <row r="1" spans="2:14" x14ac:dyDescent="0.2"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2:14" ht="15" customHeight="1" thickBot="1" x14ac:dyDescent="0.25">
      <c r="B2" s="253" t="s">
        <v>116</v>
      </c>
      <c r="C2" s="232" t="s">
        <v>99</v>
      </c>
      <c r="D2" s="232"/>
      <c r="E2" s="232"/>
      <c r="F2" s="232"/>
      <c r="G2" s="232"/>
      <c r="H2" s="232"/>
      <c r="I2" s="231"/>
      <c r="J2" s="232"/>
      <c r="K2" s="232"/>
      <c r="L2" s="232"/>
      <c r="M2" s="232"/>
      <c r="N2" s="232"/>
    </row>
    <row r="3" spans="2:14" ht="27" customHeight="1" thickBot="1" x14ac:dyDescent="0.25">
      <c r="B3" s="254"/>
      <c r="C3" s="191" t="str">
        <f>"Beanstandungsnummer der / Complaint number of "&amp;F70&amp;":"</f>
        <v>Beanstandungsnummer der / Complaint number of :</v>
      </c>
      <c r="D3" s="233"/>
      <c r="E3" s="184"/>
      <c r="F3" s="84" t="s">
        <v>373</v>
      </c>
      <c r="G3" s="158">
        <f>D27</f>
        <v>0</v>
      </c>
      <c r="H3" s="88"/>
      <c r="I3" s="78" t="s">
        <v>98</v>
      </c>
      <c r="J3" s="176"/>
      <c r="K3" s="177"/>
      <c r="L3" s="177"/>
      <c r="M3" s="177"/>
      <c r="N3" s="178"/>
    </row>
    <row r="4" spans="2:14" ht="12" customHeight="1" x14ac:dyDescent="0.2">
      <c r="B4" s="93"/>
      <c r="C4" s="43"/>
      <c r="D4" s="43"/>
      <c r="E4" s="43"/>
      <c r="F4" s="43"/>
      <c r="G4" s="43"/>
      <c r="H4" s="43"/>
      <c r="I4" s="43"/>
      <c r="J4" s="43"/>
      <c r="K4" s="43"/>
      <c r="L4" s="45"/>
      <c r="M4" s="45"/>
      <c r="N4" s="45"/>
    </row>
    <row r="5" spans="2:14" s="43" customFormat="1" ht="8.25" customHeight="1" x14ac:dyDescent="0.2">
      <c r="C5" s="258" t="s">
        <v>368</v>
      </c>
      <c r="D5" s="258"/>
      <c r="E5" s="258"/>
      <c r="F5" s="258"/>
      <c r="G5" s="258"/>
      <c r="H5" s="258"/>
      <c r="I5" s="258"/>
      <c r="J5" s="258"/>
      <c r="K5" s="258"/>
      <c r="L5" s="44"/>
      <c r="M5" s="44"/>
      <c r="N5" s="44"/>
    </row>
    <row r="6" spans="2:14" ht="15" customHeight="1" x14ac:dyDescent="0.2">
      <c r="B6" s="259" t="s">
        <v>115</v>
      </c>
      <c r="C6" s="230" t="s">
        <v>101</v>
      </c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</row>
    <row r="7" spans="2:14" ht="15" thickBot="1" x14ac:dyDescent="0.25">
      <c r="B7" s="259"/>
      <c r="C7" s="255" t="s">
        <v>103</v>
      </c>
      <c r="D7" s="256"/>
      <c r="E7" s="256"/>
      <c r="F7" s="256"/>
      <c r="G7" s="257"/>
      <c r="H7" s="257"/>
      <c r="I7" s="256"/>
      <c r="J7" s="256"/>
      <c r="K7" s="256"/>
      <c r="L7" s="257"/>
      <c r="M7" s="256"/>
      <c r="N7" s="256"/>
    </row>
    <row r="8" spans="2:14" ht="43.5" customHeight="1" thickBot="1" x14ac:dyDescent="0.25">
      <c r="B8" s="259"/>
      <c r="C8" s="76" t="s">
        <v>104</v>
      </c>
      <c r="D8" s="208"/>
      <c r="E8" s="209"/>
      <c r="F8" s="210"/>
      <c r="G8" s="184" t="s">
        <v>105</v>
      </c>
      <c r="H8" s="191"/>
      <c r="I8" s="208"/>
      <c r="J8" s="209"/>
      <c r="K8" s="210"/>
      <c r="L8" s="76" t="s">
        <v>106</v>
      </c>
      <c r="M8" s="208"/>
      <c r="N8" s="210"/>
    </row>
    <row r="9" spans="2:14" ht="65.25" customHeight="1" thickBot="1" x14ac:dyDescent="0.25">
      <c r="B9" s="259"/>
      <c r="C9" s="76" t="s">
        <v>543</v>
      </c>
      <c r="D9" s="208"/>
      <c r="E9" s="209"/>
      <c r="F9" s="210"/>
      <c r="G9" s="184" t="s">
        <v>542</v>
      </c>
      <c r="H9" s="191"/>
      <c r="I9" s="208"/>
      <c r="J9" s="209"/>
      <c r="K9" s="210"/>
      <c r="L9" s="76" t="s">
        <v>109</v>
      </c>
      <c r="M9" s="208"/>
      <c r="N9" s="210"/>
    </row>
    <row r="10" spans="2:14" ht="39" customHeight="1" x14ac:dyDescent="0.2">
      <c r="B10" s="259"/>
      <c r="C10" s="11" t="s">
        <v>558</v>
      </c>
      <c r="D10" s="239"/>
      <c r="E10" s="239"/>
      <c r="F10" s="239"/>
      <c r="G10" s="265"/>
      <c r="H10" s="265"/>
      <c r="I10" s="266"/>
      <c r="J10" s="266"/>
      <c r="K10" s="266"/>
      <c r="L10" s="265"/>
      <c r="M10" s="266"/>
      <c r="N10" s="266"/>
    </row>
    <row r="11" spans="2:14" ht="4.5" customHeight="1" x14ac:dyDescent="0.2">
      <c r="B11" s="259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</row>
    <row r="12" spans="2:14" ht="15" thickBot="1" x14ac:dyDescent="0.25">
      <c r="B12" s="259"/>
      <c r="C12" s="257" t="s">
        <v>455</v>
      </c>
      <c r="D12" s="257"/>
      <c r="E12" s="257"/>
      <c r="F12" s="256"/>
      <c r="G12" s="256"/>
      <c r="H12" s="256"/>
      <c r="I12" s="256"/>
      <c r="J12" s="256"/>
      <c r="K12" s="256"/>
      <c r="L12" s="256"/>
      <c r="M12" s="256"/>
      <c r="N12" s="256"/>
    </row>
    <row r="13" spans="2:14" ht="25.5" customHeight="1" thickBot="1" x14ac:dyDescent="0.25">
      <c r="B13" s="259"/>
      <c r="C13" s="179" t="s">
        <v>114</v>
      </c>
      <c r="D13" s="191" t="s">
        <v>377</v>
      </c>
      <c r="E13" s="233"/>
      <c r="F13" s="176"/>
      <c r="G13" s="177"/>
      <c r="H13" s="177"/>
      <c r="I13" s="177"/>
      <c r="J13" s="177"/>
      <c r="K13" s="177"/>
      <c r="L13" s="177"/>
      <c r="M13" s="177"/>
      <c r="N13" s="178"/>
    </row>
    <row r="14" spans="2:14" ht="28.5" customHeight="1" thickBot="1" x14ac:dyDescent="0.25">
      <c r="B14" s="259"/>
      <c r="C14" s="179"/>
      <c r="D14" s="182" t="s">
        <v>110</v>
      </c>
      <c r="E14" s="183"/>
      <c r="F14" s="298"/>
      <c r="G14" s="299"/>
      <c r="H14" s="299"/>
      <c r="I14" s="299"/>
      <c r="J14" s="299"/>
      <c r="K14" s="299"/>
      <c r="L14" s="299"/>
      <c r="M14" s="300"/>
      <c r="N14" s="102" t="s">
        <v>369</v>
      </c>
    </row>
    <row r="15" spans="2:14" ht="28.5" customHeight="1" thickBot="1" x14ac:dyDescent="0.25">
      <c r="B15" s="259"/>
      <c r="C15" s="179"/>
      <c r="D15" s="183" t="s">
        <v>111</v>
      </c>
      <c r="E15" s="267"/>
      <c r="F15" s="176"/>
      <c r="G15" s="177"/>
      <c r="H15" s="177"/>
      <c r="I15" s="177"/>
      <c r="J15" s="177"/>
      <c r="K15" s="177"/>
      <c r="L15" s="177"/>
      <c r="M15" s="178"/>
      <c r="N15" s="82" t="s">
        <v>369</v>
      </c>
    </row>
    <row r="16" spans="2:14" ht="75" customHeight="1" thickBot="1" x14ac:dyDescent="0.25">
      <c r="B16" s="259"/>
      <c r="C16" s="179"/>
      <c r="D16" s="85" t="s">
        <v>323</v>
      </c>
      <c r="E16" s="208" t="s">
        <v>379</v>
      </c>
      <c r="F16" s="209"/>
      <c r="G16" s="209"/>
      <c r="H16" s="209"/>
      <c r="I16" s="209"/>
      <c r="J16" s="209"/>
      <c r="K16" s="209"/>
      <c r="L16" s="209"/>
      <c r="M16" s="209"/>
      <c r="N16" s="210"/>
    </row>
    <row r="17" spans="2:15" ht="75" customHeight="1" x14ac:dyDescent="0.2">
      <c r="B17" s="259"/>
      <c r="C17" s="179"/>
      <c r="D17" s="200" t="s">
        <v>113</v>
      </c>
      <c r="E17" s="202"/>
      <c r="F17" s="203"/>
      <c r="G17" s="203"/>
      <c r="H17" s="203"/>
      <c r="I17" s="203"/>
      <c r="J17" s="203"/>
      <c r="K17" s="203"/>
      <c r="L17" s="203"/>
      <c r="M17" s="203"/>
      <c r="N17" s="204"/>
    </row>
    <row r="18" spans="2:15" ht="88.5" customHeight="1" x14ac:dyDescent="0.2">
      <c r="B18" s="259"/>
      <c r="C18" s="179"/>
      <c r="D18" s="201"/>
      <c r="E18" s="205"/>
      <c r="F18" s="206"/>
      <c r="G18" s="206"/>
      <c r="H18" s="206"/>
      <c r="I18" s="206"/>
      <c r="J18" s="206"/>
      <c r="K18" s="206"/>
      <c r="L18" s="206"/>
      <c r="M18" s="206"/>
      <c r="N18" s="207"/>
    </row>
    <row r="19" spans="2:15" ht="188.25" customHeight="1" x14ac:dyDescent="0.2">
      <c r="B19" s="259"/>
      <c r="C19" s="301" t="s">
        <v>370</v>
      </c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301"/>
    </row>
    <row r="20" spans="2:15" s="43" customFormat="1" ht="2.25" customHeight="1" x14ac:dyDescent="0.2">
      <c r="B20" s="260"/>
      <c r="C20" s="192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4"/>
    </row>
    <row r="21" spans="2:15" s="43" customFormat="1" ht="0.75" customHeight="1" x14ac:dyDescent="0.2">
      <c r="B21" s="260"/>
      <c r="C21" s="83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  <row r="22" spans="2:15" s="43" customFormat="1" ht="4.5" hidden="1" customHeight="1" thickBot="1" x14ac:dyDescent="0.25">
      <c r="B22" s="259"/>
      <c r="C22" s="45"/>
      <c r="D22" s="46"/>
      <c r="E22" s="47"/>
      <c r="F22" s="47"/>
      <c r="G22" s="47"/>
      <c r="H22" s="47"/>
      <c r="I22" s="47"/>
      <c r="J22" s="47"/>
      <c r="K22" s="47"/>
      <c r="L22" s="47"/>
      <c r="M22" s="47"/>
      <c r="N22" s="47"/>
    </row>
    <row r="23" spans="2:15" s="43" customFormat="1" ht="33.75" customHeight="1" thickBot="1" x14ac:dyDescent="0.25">
      <c r="B23" s="259"/>
      <c r="C23" s="45"/>
      <c r="D23" s="46"/>
      <c r="E23" s="47"/>
      <c r="F23" s="47"/>
      <c r="G23" s="47"/>
      <c r="H23" s="47"/>
      <c r="I23" s="47"/>
      <c r="J23" s="47"/>
      <c r="K23" s="47"/>
      <c r="L23" s="47"/>
      <c r="M23" s="47"/>
      <c r="N23" s="47"/>
    </row>
    <row r="24" spans="2:15" ht="23.25" customHeight="1" thickBot="1" x14ac:dyDescent="0.25">
      <c r="B24" s="259"/>
      <c r="C24" s="179" t="s">
        <v>499</v>
      </c>
      <c r="D24" s="75" t="s">
        <v>117</v>
      </c>
      <c r="E24" s="176"/>
      <c r="F24" s="177"/>
      <c r="G24" s="178"/>
      <c r="H24" s="185" t="s">
        <v>131</v>
      </c>
      <c r="I24" s="182" t="s">
        <v>119</v>
      </c>
      <c r="J24" s="183"/>
      <c r="K24" s="196"/>
      <c r="L24" s="197"/>
      <c r="M24" s="197"/>
      <c r="N24" s="198"/>
    </row>
    <row r="25" spans="2:15" ht="41.25" customHeight="1" thickBot="1" x14ac:dyDescent="0.25">
      <c r="B25" s="259"/>
      <c r="C25" s="179"/>
      <c r="D25" s="72" t="s">
        <v>118</v>
      </c>
      <c r="E25" s="176"/>
      <c r="F25" s="177"/>
      <c r="G25" s="178"/>
      <c r="H25" s="268"/>
      <c r="I25" s="191" t="s">
        <v>118</v>
      </c>
      <c r="J25" s="233"/>
      <c r="K25" s="196"/>
      <c r="L25" s="197"/>
      <c r="M25" s="197"/>
      <c r="N25" s="198"/>
    </row>
    <row r="26" spans="2:15" ht="59.25" customHeight="1" thickBot="1" x14ac:dyDescent="0.25">
      <c r="B26" s="259"/>
      <c r="C26" s="179"/>
      <c r="D26" s="73" t="s">
        <v>173</v>
      </c>
      <c r="E26" s="196"/>
      <c r="F26" s="197"/>
      <c r="G26" s="198"/>
      <c r="H26" s="269"/>
      <c r="I26" s="182" t="s">
        <v>120</v>
      </c>
      <c r="J26" s="183"/>
      <c r="K26" s="196"/>
      <c r="L26" s="197"/>
      <c r="M26" s="197"/>
      <c r="N26" s="198"/>
    </row>
    <row r="27" spans="2:15" ht="37.5" customHeight="1" thickBot="1" x14ac:dyDescent="0.25">
      <c r="B27" s="259"/>
      <c r="C27" s="73" t="s">
        <v>451</v>
      </c>
      <c r="D27" s="195"/>
      <c r="E27" s="177"/>
      <c r="F27" s="177"/>
      <c r="G27" s="178"/>
      <c r="H27" s="293"/>
      <c r="I27" s="293"/>
      <c r="J27" s="293"/>
      <c r="K27" s="294"/>
      <c r="L27" s="294"/>
      <c r="M27" s="294"/>
      <c r="N27" s="295"/>
    </row>
    <row r="28" spans="2:15" ht="54" customHeight="1" thickBot="1" x14ac:dyDescent="0.25">
      <c r="B28" s="260"/>
      <c r="C28" s="200" t="s">
        <v>351</v>
      </c>
      <c r="D28" s="296" t="s">
        <v>125</v>
      </c>
      <c r="E28" s="201" t="s">
        <v>119</v>
      </c>
      <c r="F28" s="201"/>
      <c r="G28" s="222"/>
      <c r="H28" s="196"/>
      <c r="I28" s="197"/>
      <c r="J28" s="198"/>
      <c r="K28" s="223"/>
      <c r="L28" s="224"/>
      <c r="M28" s="224"/>
      <c r="N28" s="224"/>
    </row>
    <row r="29" spans="2:15" ht="54" customHeight="1" thickBot="1" x14ac:dyDescent="0.25">
      <c r="B29" s="260"/>
      <c r="C29" s="201"/>
      <c r="D29" s="297"/>
      <c r="E29" s="179" t="s">
        <v>118</v>
      </c>
      <c r="F29" s="179"/>
      <c r="G29" s="191"/>
      <c r="H29" s="196"/>
      <c r="I29" s="197"/>
      <c r="J29" s="198"/>
      <c r="K29" s="223"/>
      <c r="L29" s="224"/>
      <c r="M29" s="224"/>
      <c r="N29" s="224"/>
    </row>
    <row r="30" spans="2:15" s="43" customFormat="1" ht="4.5" customHeight="1" thickBot="1" x14ac:dyDescent="0.25">
      <c r="B30" s="260"/>
      <c r="C30" s="48"/>
      <c r="D30" s="80"/>
      <c r="E30" s="63"/>
      <c r="F30" s="63"/>
      <c r="G30" s="63"/>
      <c r="H30" s="81"/>
      <c r="I30" s="81"/>
      <c r="J30" s="81"/>
      <c r="K30" s="50"/>
      <c r="L30" s="50"/>
      <c r="M30" s="50"/>
      <c r="N30" s="50"/>
    </row>
    <row r="31" spans="2:15" ht="43.5" customHeight="1" thickBot="1" x14ac:dyDescent="0.25">
      <c r="B31" s="259"/>
      <c r="C31" s="222" t="s">
        <v>122</v>
      </c>
      <c r="D31" s="208"/>
      <c r="E31" s="209"/>
      <c r="F31" s="209"/>
      <c r="G31" s="210"/>
      <c r="H31" s="136" t="s">
        <v>112</v>
      </c>
      <c r="I31" s="236"/>
      <c r="J31" s="237"/>
      <c r="K31" s="237"/>
      <c r="L31" s="237"/>
      <c r="M31" s="237"/>
      <c r="N31" s="238"/>
    </row>
    <row r="32" spans="2:15" ht="43.5" customHeight="1" thickBot="1" x14ac:dyDescent="0.25">
      <c r="B32" s="259"/>
      <c r="C32" s="191"/>
      <c r="D32" s="208"/>
      <c r="E32" s="209"/>
      <c r="F32" s="209"/>
      <c r="G32" s="210"/>
      <c r="H32" s="137" t="s">
        <v>112</v>
      </c>
      <c r="I32" s="211"/>
      <c r="J32" s="212"/>
      <c r="K32" s="212"/>
      <c r="L32" s="212"/>
      <c r="M32" s="212"/>
      <c r="N32" s="213"/>
      <c r="O32" s="44"/>
    </row>
    <row r="33" spans="1:15" ht="12" customHeight="1" x14ac:dyDescent="0.2">
      <c r="B33" s="43"/>
      <c r="C33" s="51"/>
      <c r="D33" s="94"/>
      <c r="E33" s="95"/>
      <c r="F33" s="95"/>
      <c r="G33" s="95"/>
      <c r="H33" s="44"/>
      <c r="I33" s="44"/>
      <c r="J33" s="44"/>
      <c r="K33" s="44"/>
      <c r="L33" s="44"/>
      <c r="M33" s="44"/>
      <c r="N33" s="44"/>
    </row>
    <row r="34" spans="1:15" ht="12" customHeight="1" x14ac:dyDescent="0.2">
      <c r="B34" s="43"/>
      <c r="C34" s="234" t="s">
        <v>160</v>
      </c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</row>
    <row r="35" spans="1:15" ht="12.75" customHeight="1" x14ac:dyDescent="0.2">
      <c r="B35" s="43"/>
      <c r="C35" s="96"/>
      <c r="D35" s="96"/>
      <c r="E35" s="96"/>
      <c r="F35" s="96"/>
      <c r="G35" s="96"/>
      <c r="H35" s="44"/>
      <c r="I35" s="44"/>
      <c r="J35" s="44"/>
      <c r="K35" s="44"/>
      <c r="L35" s="44"/>
      <c r="M35" s="44"/>
      <c r="N35" s="44"/>
    </row>
    <row r="36" spans="1:15" ht="12.75" customHeight="1" x14ac:dyDescent="0.2">
      <c r="B36" s="43"/>
      <c r="C36" s="103" t="s">
        <v>25</v>
      </c>
      <c r="D36" s="95"/>
      <c r="E36" s="95"/>
      <c r="F36" s="43"/>
      <c r="G36" s="103" t="s">
        <v>8</v>
      </c>
      <c r="H36" s="44"/>
      <c r="I36" s="44"/>
      <c r="J36" s="44"/>
      <c r="K36" s="94"/>
      <c r="L36" s="44"/>
      <c r="M36" s="44"/>
      <c r="N36" s="44"/>
    </row>
    <row r="37" spans="1:15" ht="12.75" customHeight="1" x14ac:dyDescent="0.2">
      <c r="B37" s="43"/>
      <c r="C37" s="188" t="s">
        <v>319</v>
      </c>
      <c r="D37" s="188"/>
      <c r="E37" s="188"/>
      <c r="F37" s="95"/>
      <c r="G37" s="188" t="s">
        <v>442</v>
      </c>
      <c r="H37" s="189"/>
      <c r="I37" s="189"/>
      <c r="J37" s="189"/>
      <c r="K37" s="189"/>
      <c r="L37" s="95"/>
      <c r="M37" s="44"/>
      <c r="N37" s="44"/>
    </row>
    <row r="38" spans="1:15" ht="12.75" customHeight="1" x14ac:dyDescent="0.25">
      <c r="B38" s="43"/>
      <c r="C38" s="97"/>
      <c r="D38" s="97"/>
      <c r="E38" s="97"/>
      <c r="F38" s="95"/>
      <c r="G38" s="46"/>
      <c r="H38" s="46"/>
      <c r="I38" s="46"/>
      <c r="J38" s="46"/>
      <c r="K38" s="46"/>
      <c r="L38" s="95"/>
      <c r="M38" s="44"/>
      <c r="N38" s="44"/>
    </row>
    <row r="39" spans="1:15" ht="12.75" customHeight="1" x14ac:dyDescent="0.2">
      <c r="B39" s="43"/>
      <c r="C39" s="234" t="s">
        <v>380</v>
      </c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</row>
    <row r="40" spans="1:15" ht="19.5" customHeight="1" x14ac:dyDescent="0.2">
      <c r="B40" s="43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</row>
    <row r="41" spans="1:15" ht="12.75" customHeight="1" x14ac:dyDescent="0.25">
      <c r="B41" s="43"/>
      <c r="C41" s="97"/>
      <c r="D41" s="97"/>
      <c r="E41" s="97"/>
      <c r="F41" s="95"/>
      <c r="G41" s="46"/>
      <c r="H41" s="46"/>
      <c r="I41" s="46"/>
      <c r="J41" s="46"/>
      <c r="K41" s="46"/>
      <c r="L41" s="95"/>
      <c r="M41" s="44"/>
      <c r="N41" s="44"/>
    </row>
    <row r="42" spans="1:15" ht="12.75" customHeight="1" x14ac:dyDescent="0.25">
      <c r="B42" s="43"/>
      <c r="C42" s="97"/>
      <c r="D42" s="97"/>
      <c r="E42" s="97"/>
      <c r="F42" s="95"/>
      <c r="G42" s="46"/>
      <c r="H42" s="46"/>
      <c r="I42" s="46"/>
      <c r="J42" s="46"/>
      <c r="K42" s="46"/>
      <c r="L42" s="95"/>
      <c r="M42" s="44"/>
      <c r="N42" s="44"/>
    </row>
    <row r="43" spans="1:15" s="150" customFormat="1" ht="12.75" customHeight="1" x14ac:dyDescent="0.25">
      <c r="A43" s="151"/>
      <c r="B43" s="151"/>
      <c r="C43" s="152"/>
      <c r="D43" s="152"/>
      <c r="E43" s="152"/>
      <c r="F43" s="153"/>
      <c r="G43" s="154"/>
      <c r="H43" s="154"/>
      <c r="I43" s="154"/>
      <c r="J43" s="154"/>
      <c r="K43" s="154"/>
      <c r="L43" s="153"/>
      <c r="M43" s="155"/>
      <c r="N43" s="155"/>
      <c r="O43" s="151"/>
    </row>
    <row r="44" spans="1:15" s="150" customFormat="1" ht="12.75" customHeight="1" x14ac:dyDescent="0.25">
      <c r="A44" s="151"/>
      <c r="B44" s="151"/>
      <c r="C44" s="152"/>
      <c r="D44" s="152"/>
      <c r="E44" s="152"/>
      <c r="F44" s="153"/>
      <c r="G44" s="154"/>
      <c r="H44" s="154"/>
      <c r="I44" s="154"/>
      <c r="J44" s="154"/>
      <c r="K44" s="154"/>
      <c r="L44" s="153"/>
      <c r="M44" s="155"/>
      <c r="N44" s="155"/>
      <c r="O44" s="151"/>
    </row>
    <row r="45" spans="1:15" s="150" customFormat="1" ht="12.75" customHeight="1" x14ac:dyDescent="0.25">
      <c r="A45" s="151"/>
      <c r="B45" s="151"/>
      <c r="C45" s="152"/>
      <c r="D45" s="152"/>
      <c r="E45" s="152"/>
      <c r="F45" s="153"/>
      <c r="G45" s="154"/>
      <c r="H45" s="154"/>
      <c r="I45" s="154"/>
      <c r="J45" s="154"/>
      <c r="K45" s="154"/>
      <c r="L45" s="153"/>
      <c r="M45" s="155"/>
      <c r="N45" s="155"/>
      <c r="O45" s="151"/>
    </row>
    <row r="46" spans="1:15" s="150" customFormat="1" ht="12.75" customHeight="1" x14ac:dyDescent="0.25">
      <c r="A46" s="151"/>
      <c r="B46" s="151"/>
      <c r="C46" s="152"/>
      <c r="D46" s="152"/>
      <c r="E46" s="152"/>
      <c r="F46" s="153"/>
      <c r="G46" s="154"/>
      <c r="H46" s="154"/>
      <c r="I46" s="154"/>
      <c r="J46" s="154"/>
      <c r="K46" s="154"/>
      <c r="L46" s="153"/>
      <c r="M46" s="155"/>
      <c r="N46" s="155"/>
      <c r="O46" s="151"/>
    </row>
    <row r="47" spans="1:15" s="150" customFormat="1" ht="12.75" customHeight="1" x14ac:dyDescent="0.25">
      <c r="A47" s="151"/>
      <c r="B47" s="151"/>
      <c r="C47" s="152"/>
      <c r="D47" s="152"/>
      <c r="E47" s="152"/>
      <c r="F47" s="153"/>
      <c r="G47" s="154"/>
      <c r="H47" s="154"/>
      <c r="I47" s="154"/>
      <c r="J47" s="154"/>
      <c r="K47" s="154"/>
      <c r="L47" s="153"/>
      <c r="M47" s="155"/>
      <c r="N47" s="155"/>
      <c r="O47" s="151"/>
    </row>
    <row r="48" spans="1:15" s="150" customFormat="1" ht="12.75" customHeight="1" x14ac:dyDescent="0.25">
      <c r="A48" s="151"/>
      <c r="B48" s="151"/>
      <c r="C48" s="152"/>
      <c r="D48" s="152"/>
      <c r="E48" s="152"/>
      <c r="F48" s="153"/>
      <c r="G48" s="154"/>
      <c r="H48" s="154"/>
      <c r="I48" s="154"/>
      <c r="J48" s="154"/>
      <c r="K48" s="154"/>
      <c r="L48" s="153"/>
      <c r="M48" s="155"/>
      <c r="N48" s="155"/>
      <c r="O48" s="151"/>
    </row>
    <row r="49" spans="1:15" s="150" customFormat="1" ht="12.75" customHeight="1" x14ac:dyDescent="0.25">
      <c r="A49" s="151"/>
      <c r="B49" s="151"/>
      <c r="C49" s="152"/>
      <c r="D49" s="152"/>
      <c r="E49" s="152"/>
      <c r="F49" s="153"/>
      <c r="G49" s="154"/>
      <c r="H49" s="154"/>
      <c r="I49" s="154"/>
      <c r="J49" s="154"/>
      <c r="K49" s="154"/>
      <c r="L49" s="153"/>
      <c r="M49" s="155"/>
      <c r="N49" s="155"/>
      <c r="O49" s="151"/>
    </row>
    <row r="50" spans="1:15" s="150" customFormat="1" ht="12.75" customHeight="1" x14ac:dyDescent="0.25">
      <c r="A50" s="151"/>
      <c r="B50" s="151"/>
      <c r="C50" s="152"/>
      <c r="D50" s="152"/>
      <c r="E50" s="152"/>
      <c r="F50" s="153"/>
      <c r="G50" s="154"/>
      <c r="H50" s="154"/>
      <c r="I50" s="154"/>
      <c r="J50" s="154"/>
      <c r="K50" s="154"/>
      <c r="L50" s="153"/>
      <c r="M50" s="155"/>
      <c r="N50" s="155"/>
      <c r="O50" s="151"/>
    </row>
    <row r="51" spans="1:15" s="150" customFormat="1" ht="12.75" customHeight="1" x14ac:dyDescent="0.25">
      <c r="A51" s="151"/>
      <c r="B51" s="151"/>
      <c r="C51" s="152"/>
      <c r="D51" s="152"/>
      <c r="E51" s="152"/>
      <c r="F51" s="153"/>
      <c r="G51" s="154"/>
      <c r="H51" s="154"/>
      <c r="I51" s="154"/>
      <c r="J51" s="154"/>
      <c r="K51" s="154"/>
      <c r="L51" s="153"/>
      <c r="M51" s="155"/>
      <c r="N51" s="155"/>
      <c r="O51" s="151"/>
    </row>
    <row r="52" spans="1:15" s="150" customFormat="1" ht="12.75" customHeight="1" x14ac:dyDescent="0.25">
      <c r="A52" s="151"/>
      <c r="B52" s="151"/>
      <c r="C52" s="152"/>
      <c r="D52" s="152"/>
      <c r="E52" s="152"/>
      <c r="F52" s="153"/>
      <c r="G52" s="154"/>
      <c r="H52" s="154"/>
      <c r="I52" s="154"/>
      <c r="J52" s="154"/>
      <c r="K52" s="154"/>
      <c r="L52" s="153"/>
      <c r="M52" s="155"/>
      <c r="N52" s="155"/>
      <c r="O52" s="151"/>
    </row>
    <row r="53" spans="1:15" s="150" customFormat="1" ht="12.75" customHeight="1" x14ac:dyDescent="0.25">
      <c r="A53" s="151"/>
      <c r="B53" s="151"/>
      <c r="C53" s="152"/>
      <c r="D53" s="152"/>
      <c r="E53" s="152"/>
      <c r="F53" s="153"/>
      <c r="G53" s="154"/>
      <c r="H53" s="154"/>
      <c r="I53" s="154"/>
      <c r="J53" s="154"/>
      <c r="K53" s="154"/>
      <c r="L53" s="153"/>
      <c r="M53" s="155"/>
      <c r="N53" s="155"/>
      <c r="O53" s="151"/>
    </row>
    <row r="54" spans="1:15" s="150" customFormat="1" ht="12.75" customHeight="1" x14ac:dyDescent="0.25">
      <c r="A54" s="151"/>
      <c r="B54" s="151"/>
      <c r="C54" s="152"/>
      <c r="D54" s="152"/>
      <c r="E54" s="152"/>
      <c r="F54" s="153"/>
      <c r="G54" s="154"/>
      <c r="H54" s="154"/>
      <c r="I54" s="154"/>
      <c r="J54" s="154"/>
      <c r="K54" s="154"/>
      <c r="L54" s="153"/>
      <c r="M54" s="155"/>
      <c r="N54" s="155"/>
      <c r="O54" s="151"/>
    </row>
    <row r="55" spans="1:15" s="150" customFormat="1" ht="12.75" customHeight="1" x14ac:dyDescent="0.25">
      <c r="A55" s="151"/>
      <c r="B55" s="151"/>
      <c r="C55" s="152"/>
      <c r="D55" s="152"/>
      <c r="E55" s="152"/>
      <c r="F55" s="153"/>
      <c r="G55" s="154"/>
      <c r="H55" s="154"/>
      <c r="I55" s="154"/>
      <c r="J55" s="154"/>
      <c r="K55" s="154"/>
      <c r="L55" s="153"/>
      <c r="M55" s="155"/>
      <c r="N55" s="155"/>
      <c r="O55" s="151"/>
    </row>
    <row r="56" spans="1:15" s="150" customFormat="1" ht="12.75" customHeight="1" x14ac:dyDescent="0.25">
      <c r="A56" s="151"/>
      <c r="B56" s="151"/>
      <c r="C56" s="152"/>
      <c r="D56" s="152"/>
      <c r="E56" s="152"/>
      <c r="F56" s="153"/>
      <c r="G56" s="154"/>
      <c r="H56" s="154"/>
      <c r="I56" s="154"/>
      <c r="J56" s="154"/>
      <c r="K56" s="154"/>
      <c r="L56" s="153"/>
      <c r="M56" s="155"/>
      <c r="N56" s="155"/>
      <c r="O56" s="151"/>
    </row>
    <row r="57" spans="1:15" s="150" customFormat="1" ht="12.75" customHeight="1" x14ac:dyDescent="0.25">
      <c r="A57" s="151"/>
      <c r="B57" s="151"/>
      <c r="C57" s="152"/>
      <c r="D57" s="152"/>
      <c r="E57" s="152"/>
      <c r="F57" s="153"/>
      <c r="G57" s="154"/>
      <c r="H57" s="154"/>
      <c r="I57" s="154"/>
      <c r="J57" s="154"/>
      <c r="K57" s="154"/>
      <c r="L57" s="153"/>
      <c r="M57" s="155"/>
      <c r="N57" s="155"/>
      <c r="O57" s="151"/>
    </row>
    <row r="58" spans="1:15" s="150" customFormat="1" ht="12.75" customHeight="1" x14ac:dyDescent="0.25">
      <c r="A58" s="151"/>
      <c r="B58" s="151"/>
      <c r="C58" s="152"/>
      <c r="D58" s="152"/>
      <c r="E58" s="152"/>
      <c r="F58" s="153"/>
      <c r="G58" s="154"/>
      <c r="H58" s="154"/>
      <c r="I58" s="154"/>
      <c r="J58" s="154"/>
      <c r="K58" s="154"/>
      <c r="L58" s="153"/>
      <c r="M58" s="155"/>
      <c r="N58" s="155"/>
      <c r="O58" s="151"/>
    </row>
    <row r="59" spans="1:15" s="150" customFormat="1" ht="12.75" customHeight="1" x14ac:dyDescent="0.25">
      <c r="A59" s="151"/>
      <c r="B59" s="151"/>
      <c r="C59" s="152"/>
      <c r="D59" s="152"/>
      <c r="E59" s="152"/>
      <c r="F59" s="153"/>
      <c r="G59" s="154"/>
      <c r="H59" s="154"/>
      <c r="I59" s="154"/>
      <c r="J59" s="154"/>
      <c r="K59" s="154"/>
      <c r="L59" s="153"/>
      <c r="M59" s="155"/>
      <c r="N59" s="155"/>
      <c r="O59" s="151"/>
    </row>
    <row r="60" spans="1:15" s="150" customFormat="1" ht="12.75" customHeight="1" x14ac:dyDescent="0.25">
      <c r="A60" s="151"/>
      <c r="B60" s="151"/>
      <c r="C60" s="152"/>
      <c r="D60" s="152"/>
      <c r="E60" s="152"/>
      <c r="F60" s="153"/>
      <c r="G60" s="154"/>
      <c r="H60" s="154"/>
      <c r="I60" s="154"/>
      <c r="J60" s="154"/>
      <c r="K60" s="154"/>
      <c r="L60" s="153"/>
      <c r="M60" s="155"/>
      <c r="N60" s="155"/>
      <c r="O60" s="151"/>
    </row>
    <row r="61" spans="1:15" s="150" customFormat="1" ht="12.75" customHeight="1" x14ac:dyDescent="0.25">
      <c r="A61" s="151"/>
      <c r="B61" s="151"/>
      <c r="C61" s="152"/>
      <c r="D61" s="152"/>
      <c r="E61" s="152"/>
      <c r="F61" s="153"/>
      <c r="G61" s="154"/>
      <c r="H61" s="154"/>
      <c r="I61" s="154"/>
      <c r="J61" s="154"/>
      <c r="K61" s="154"/>
      <c r="L61" s="153"/>
      <c r="M61" s="155"/>
      <c r="N61" s="155"/>
      <c r="O61" s="151"/>
    </row>
    <row r="62" spans="1:15" s="150" customFormat="1" ht="12.75" customHeight="1" x14ac:dyDescent="0.25">
      <c r="A62" s="151"/>
      <c r="B62" s="151"/>
      <c r="C62" s="152"/>
      <c r="D62" s="152"/>
      <c r="E62" s="152"/>
      <c r="F62" s="153"/>
      <c r="G62" s="154"/>
      <c r="H62" s="154"/>
      <c r="I62" s="154"/>
      <c r="J62" s="154"/>
      <c r="K62" s="154"/>
      <c r="L62" s="153"/>
      <c r="M62" s="155"/>
      <c r="N62" s="155"/>
      <c r="O62" s="151"/>
    </row>
    <row r="63" spans="1:15" s="150" customFormat="1" ht="12.75" customHeight="1" x14ac:dyDescent="0.25">
      <c r="A63" s="151"/>
      <c r="B63" s="151"/>
      <c r="C63" s="152"/>
      <c r="D63" s="152"/>
      <c r="E63" s="152"/>
      <c r="F63" s="153"/>
      <c r="G63" s="154"/>
      <c r="H63" s="154"/>
      <c r="I63" s="154"/>
      <c r="J63" s="154"/>
      <c r="K63" s="154"/>
      <c r="L63" s="153"/>
      <c r="M63" s="155"/>
      <c r="N63" s="155"/>
      <c r="O63" s="151"/>
    </row>
    <row r="64" spans="1:15" s="150" customFormat="1" ht="12.75" customHeight="1" x14ac:dyDescent="0.25">
      <c r="A64" s="151"/>
      <c r="B64" s="151"/>
      <c r="C64" s="152"/>
      <c r="D64" s="152"/>
      <c r="E64" s="152"/>
      <c r="F64" s="153"/>
      <c r="G64" s="154"/>
      <c r="H64" s="154"/>
      <c r="I64" s="154"/>
      <c r="J64" s="154"/>
      <c r="K64" s="154"/>
      <c r="L64" s="153"/>
      <c r="M64" s="155"/>
      <c r="N64" s="155"/>
      <c r="O64" s="151"/>
    </row>
    <row r="65" spans="1:15" s="150" customFormat="1" ht="12.75" customHeight="1" x14ac:dyDescent="0.25">
      <c r="A65" s="151"/>
      <c r="B65" s="151"/>
      <c r="C65" s="152"/>
      <c r="D65" s="152"/>
      <c r="E65" s="152"/>
      <c r="F65" s="153"/>
      <c r="G65" s="154"/>
      <c r="H65" s="154"/>
      <c r="I65" s="154"/>
      <c r="J65" s="154"/>
      <c r="K65" s="154"/>
      <c r="L65" s="153"/>
      <c r="M65" s="155"/>
      <c r="N65" s="155"/>
      <c r="O65" s="151"/>
    </row>
    <row r="66" spans="1:15" s="150" customFormat="1" ht="12.75" customHeight="1" x14ac:dyDescent="0.25">
      <c r="A66" s="151"/>
      <c r="B66" s="151"/>
      <c r="C66" s="152"/>
      <c r="D66" s="152"/>
      <c r="E66" s="152"/>
      <c r="F66" s="153"/>
      <c r="G66" s="154"/>
      <c r="H66" s="154"/>
      <c r="I66" s="154"/>
      <c r="J66" s="154"/>
      <c r="K66" s="154"/>
      <c r="L66" s="153"/>
      <c r="M66" s="155"/>
      <c r="N66" s="155"/>
      <c r="O66" s="151"/>
    </row>
    <row r="67" spans="1:15" s="150" customFormat="1" ht="12.75" customHeight="1" x14ac:dyDescent="0.25">
      <c r="A67" s="151"/>
      <c r="B67" s="151"/>
      <c r="C67" s="152"/>
      <c r="D67" s="152"/>
      <c r="E67" s="152"/>
      <c r="F67" s="153"/>
      <c r="G67" s="154"/>
      <c r="H67" s="154"/>
      <c r="I67" s="154"/>
      <c r="J67" s="154"/>
      <c r="K67" s="154"/>
      <c r="L67" s="153"/>
      <c r="M67" s="155"/>
      <c r="N67" s="155"/>
      <c r="O67" s="151"/>
    </row>
    <row r="68" spans="1:15" ht="24" customHeight="1" x14ac:dyDescent="0.2">
      <c r="B68" s="43"/>
      <c r="C68" s="44"/>
      <c r="D68" s="95"/>
      <c r="E68" s="95"/>
      <c r="F68" s="95"/>
      <c r="G68" s="95"/>
      <c r="H68" s="44"/>
      <c r="I68" s="44"/>
      <c r="J68" s="44"/>
      <c r="K68" s="94"/>
      <c r="L68" s="44"/>
      <c r="M68" s="44"/>
      <c r="N68" s="44"/>
    </row>
    <row r="69" spans="1:15" ht="15" customHeight="1" thickBot="1" x14ac:dyDescent="0.25">
      <c r="B69" s="288" t="s">
        <v>123</v>
      </c>
      <c r="C69" s="230" t="s">
        <v>100</v>
      </c>
      <c r="D69" s="231"/>
      <c r="E69" s="231"/>
      <c r="F69" s="232"/>
      <c r="G69" s="232"/>
      <c r="H69" s="232"/>
      <c r="I69" s="232"/>
      <c r="J69" s="232"/>
      <c r="K69" s="232"/>
      <c r="L69" s="232"/>
      <c r="M69" s="232"/>
      <c r="N69" s="232"/>
    </row>
    <row r="70" spans="1:15" ht="14.25" customHeight="1" x14ac:dyDescent="0.2">
      <c r="B70" s="288"/>
      <c r="C70" s="184" t="s">
        <v>124</v>
      </c>
      <c r="D70" s="179" t="s">
        <v>128</v>
      </c>
      <c r="E70" s="191"/>
      <c r="F70" s="243"/>
      <c r="G70" s="244"/>
      <c r="H70" s="244"/>
      <c r="I70" s="244"/>
      <c r="J70" s="244"/>
      <c r="K70" s="244"/>
      <c r="L70" s="244"/>
      <c r="M70" s="244"/>
      <c r="N70" s="245"/>
    </row>
    <row r="71" spans="1:15" ht="15" customHeight="1" thickBot="1" x14ac:dyDescent="0.25">
      <c r="B71" s="288"/>
      <c r="C71" s="184"/>
      <c r="D71" s="179"/>
      <c r="E71" s="191"/>
      <c r="F71" s="246"/>
      <c r="G71" s="247"/>
      <c r="H71" s="247"/>
      <c r="I71" s="247"/>
      <c r="J71" s="247"/>
      <c r="K71" s="247"/>
      <c r="L71" s="247"/>
      <c r="M71" s="247"/>
      <c r="N71" s="248"/>
    </row>
    <row r="72" spans="1:15" ht="24.75" customHeight="1" thickBot="1" x14ac:dyDescent="0.25">
      <c r="B72" s="288"/>
      <c r="C72" s="184"/>
      <c r="D72" s="182" t="s">
        <v>171</v>
      </c>
      <c r="E72" s="183"/>
      <c r="F72" s="196"/>
      <c r="G72" s="197"/>
      <c r="H72" s="198"/>
      <c r="I72" s="199" t="s">
        <v>126</v>
      </c>
      <c r="J72" s="181"/>
      <c r="K72" s="181"/>
      <c r="L72" s="273"/>
      <c r="M72" s="274"/>
      <c r="N72" s="275"/>
      <c r="O72" s="44"/>
    </row>
    <row r="73" spans="1:15" ht="15" thickBot="1" x14ac:dyDescent="0.25">
      <c r="B73" s="288"/>
      <c r="C73" s="185"/>
      <c r="D73" s="182" t="s">
        <v>172</v>
      </c>
      <c r="E73" s="183"/>
      <c r="F73" s="196"/>
      <c r="G73" s="197"/>
      <c r="H73" s="198"/>
      <c r="I73" s="190" t="s">
        <v>127</v>
      </c>
      <c r="J73" s="182"/>
      <c r="K73" s="183"/>
      <c r="L73" s="196"/>
      <c r="M73" s="197"/>
      <c r="N73" s="198"/>
    </row>
    <row r="74" spans="1:15" ht="5.25" customHeight="1" x14ac:dyDescent="0.2">
      <c r="B74" s="288"/>
      <c r="C74" s="160"/>
      <c r="D74" s="160"/>
      <c r="E74" s="160"/>
      <c r="F74" s="154"/>
      <c r="G74" s="154"/>
      <c r="H74" s="154"/>
      <c r="I74" s="160"/>
      <c r="J74" s="160"/>
      <c r="K74" s="160"/>
      <c r="L74" s="154"/>
      <c r="M74" s="161"/>
      <c r="N74" s="159"/>
    </row>
    <row r="75" spans="1:15" ht="25.5" customHeight="1" x14ac:dyDescent="0.2">
      <c r="B75" s="288"/>
      <c r="C75" s="276" t="s">
        <v>561</v>
      </c>
      <c r="D75" s="277"/>
      <c r="E75" s="278"/>
      <c r="F75" s="279"/>
      <c r="G75" s="279"/>
      <c r="H75" s="11" t="s">
        <v>336</v>
      </c>
      <c r="I75" s="280"/>
      <c r="J75" s="280"/>
      <c r="K75" s="280"/>
      <c r="L75" s="280"/>
      <c r="M75" s="280"/>
      <c r="N75" s="280"/>
    </row>
    <row r="76" spans="1:15" ht="78.75" customHeight="1" x14ac:dyDescent="0.2">
      <c r="B76" s="288"/>
      <c r="C76" s="284" t="s">
        <v>539</v>
      </c>
      <c r="D76" s="285"/>
      <c r="E76" s="285"/>
      <c r="F76" s="285"/>
      <c r="G76" s="285"/>
      <c r="H76" s="286"/>
      <c r="I76" s="166" t="str">
        <f>IF(Berechnungen!O18&gt;0.5,"Ja / Yes","Nein / No")</f>
        <v>Nein / No</v>
      </c>
      <c r="J76" s="281" t="s">
        <v>424</v>
      </c>
      <c r="K76" s="281"/>
      <c r="L76" s="281"/>
      <c r="M76" s="281"/>
      <c r="N76" s="281"/>
    </row>
    <row r="77" spans="1:15" ht="5.25" customHeight="1" x14ac:dyDescent="0.2">
      <c r="B77" s="288"/>
      <c r="C77" s="162"/>
      <c r="D77" s="46"/>
      <c r="E77" s="46"/>
      <c r="F77" s="154"/>
      <c r="G77" s="154"/>
      <c r="H77" s="154"/>
      <c r="I77" s="46"/>
      <c r="J77" s="46"/>
      <c r="K77" s="46"/>
      <c r="L77" s="154"/>
      <c r="M77" s="161"/>
      <c r="N77" s="159"/>
    </row>
    <row r="78" spans="1:15" ht="49.5" customHeight="1" thickBot="1" x14ac:dyDescent="0.25">
      <c r="B78" s="288"/>
      <c r="C78" s="179" t="s">
        <v>255</v>
      </c>
      <c r="D78" s="167"/>
      <c r="E78" s="186" t="s">
        <v>130</v>
      </c>
      <c r="F78" s="187"/>
      <c r="G78" s="165" t="s">
        <v>417</v>
      </c>
      <c r="H78" s="11" t="s">
        <v>132</v>
      </c>
      <c r="I78" s="191" t="s">
        <v>414</v>
      </c>
      <c r="J78" s="233"/>
      <c r="K78" s="233"/>
      <c r="L78" s="233"/>
      <c r="M78" s="233"/>
      <c r="N78" s="184"/>
    </row>
    <row r="79" spans="1:15" ht="29.25" customHeight="1" thickBot="1" x14ac:dyDescent="0.25">
      <c r="B79" s="288"/>
      <c r="C79" s="179"/>
      <c r="D79" s="282" t="s">
        <v>217</v>
      </c>
      <c r="E79" s="179" t="s">
        <v>415</v>
      </c>
      <c r="F79" s="191"/>
      <c r="G79" s="88"/>
      <c r="H79" s="235" t="str">
        <f>IF(G79&gt;1,IF(Berechnungen!A11=0,Berechnungen!B3,IF(Berechnungen!A11=1,Berechnungen!B4,IF(Berechnungen!A11=2,Berechnungen!B5,Berechnungen!B6))),"")</f>
        <v/>
      </c>
      <c r="I79" s="287" t="str">
        <f>IF(Berechnungen!H11&gt;11,Berechnungen!H2,"")</f>
        <v/>
      </c>
      <c r="J79" s="287"/>
      <c r="K79" s="287"/>
      <c r="L79" s="287"/>
      <c r="M79" s="287"/>
      <c r="N79" s="287"/>
    </row>
    <row r="80" spans="1:15" ht="51" customHeight="1" thickBot="1" x14ac:dyDescent="0.25">
      <c r="B80" s="288"/>
      <c r="C80" s="179"/>
      <c r="D80" s="283"/>
      <c r="E80" s="179" t="s">
        <v>401</v>
      </c>
      <c r="F80" s="191"/>
      <c r="G80" s="88"/>
      <c r="H80" s="235"/>
      <c r="I80" s="287"/>
      <c r="J80" s="287"/>
      <c r="K80" s="287"/>
      <c r="L80" s="287"/>
      <c r="M80" s="287"/>
      <c r="N80" s="287"/>
    </row>
    <row r="81" spans="1:14" ht="29.25" customHeight="1" thickBot="1" x14ac:dyDescent="0.25">
      <c r="B81" s="288"/>
      <c r="C81" s="179"/>
      <c r="D81" s="180" t="s">
        <v>129</v>
      </c>
      <c r="E81" s="179" t="s">
        <v>416</v>
      </c>
      <c r="F81" s="191"/>
      <c r="G81" s="88"/>
      <c r="H81" s="235" t="str">
        <f>IF(G81&gt;1,IF(Berechnungen!A33=0,Berechnungen!B3,IF(Berechnungen!A33=1,Berechnungen!B4,IF(Berechnungen!A33=2,Berechnungen!B5,Berechnungen!B6))),"")</f>
        <v/>
      </c>
      <c r="I81" s="287" t="str">
        <f>IF(Berechnungen!H33&gt;11,Berechnungen!H2,"")</f>
        <v/>
      </c>
      <c r="J81" s="287"/>
      <c r="K81" s="287"/>
      <c r="L81" s="287"/>
      <c r="M81" s="287"/>
      <c r="N81" s="287"/>
    </row>
    <row r="82" spans="1:14" ht="49.5" customHeight="1" thickBot="1" x14ac:dyDescent="0.25">
      <c r="B82" s="288"/>
      <c r="C82" s="179"/>
      <c r="D82" s="181"/>
      <c r="E82" s="179" t="s">
        <v>401</v>
      </c>
      <c r="F82" s="191"/>
      <c r="G82" s="88"/>
      <c r="H82" s="235"/>
      <c r="I82" s="287"/>
      <c r="J82" s="287"/>
      <c r="K82" s="287"/>
      <c r="L82" s="287"/>
      <c r="M82" s="287"/>
      <c r="N82" s="287"/>
    </row>
    <row r="83" spans="1:14" ht="8.25" customHeight="1" x14ac:dyDescent="0.2">
      <c r="B83" s="43"/>
      <c r="C83" s="44"/>
      <c r="D83" s="95"/>
      <c r="E83" s="95"/>
      <c r="F83" s="95"/>
      <c r="G83" s="95"/>
      <c r="H83" s="44"/>
      <c r="I83" s="44"/>
      <c r="J83" s="44"/>
      <c r="K83" s="44"/>
      <c r="L83" s="44"/>
      <c r="M83" s="44"/>
      <c r="N83" s="44"/>
    </row>
    <row r="84" spans="1:14" x14ac:dyDescent="0.2">
      <c r="A84" s="156"/>
      <c r="B84" s="98"/>
      <c r="C84" s="44"/>
      <c r="D84" s="95"/>
      <c r="E84" s="95"/>
      <c r="F84" s="95"/>
      <c r="G84" s="95"/>
      <c r="H84" s="44"/>
      <c r="I84" s="44"/>
      <c r="J84" s="44"/>
      <c r="K84" s="44"/>
      <c r="L84" s="44"/>
      <c r="M84" s="44"/>
      <c r="N84" s="44"/>
    </row>
    <row r="85" spans="1:14" ht="14.25" customHeight="1" thickBot="1" x14ac:dyDescent="0.25">
      <c r="A85" s="156"/>
      <c r="B85" s="289" t="s">
        <v>133</v>
      </c>
      <c r="C85" s="230" t="s">
        <v>100</v>
      </c>
      <c r="D85" s="232"/>
      <c r="E85" s="231"/>
      <c r="F85" s="231"/>
      <c r="G85" s="231"/>
      <c r="H85" s="231"/>
      <c r="I85" s="231"/>
      <c r="J85" s="231"/>
      <c r="K85" s="232"/>
      <c r="L85" s="232"/>
      <c r="M85" s="232"/>
      <c r="N85" s="232"/>
    </row>
    <row r="86" spans="1:14" ht="24.75" customHeight="1" thickBot="1" x14ac:dyDescent="0.25">
      <c r="A86" s="156"/>
      <c r="B86" s="289"/>
      <c r="C86" s="191" t="s">
        <v>478</v>
      </c>
      <c r="D86" s="138"/>
      <c r="E86" s="305" t="s">
        <v>135</v>
      </c>
      <c r="F86" s="306"/>
      <c r="G86" s="306"/>
      <c r="H86" s="306"/>
      <c r="I86" s="226" t="s">
        <v>144</v>
      </c>
      <c r="J86" s="272"/>
      <c r="K86" s="227"/>
      <c r="L86" s="228"/>
      <c r="M86" s="228"/>
      <c r="N86" s="229"/>
    </row>
    <row r="87" spans="1:14" ht="24.75" customHeight="1" thickBot="1" x14ac:dyDescent="0.25">
      <c r="A87" s="156"/>
      <c r="B87" s="289"/>
      <c r="C87" s="191"/>
      <c r="D87" s="139"/>
      <c r="E87" s="305"/>
      <c r="F87" s="306"/>
      <c r="G87" s="307"/>
      <c r="H87" s="307"/>
      <c r="I87" s="226" t="s">
        <v>145</v>
      </c>
      <c r="J87" s="272"/>
      <c r="K87" s="227"/>
      <c r="L87" s="228"/>
      <c r="M87" s="228"/>
      <c r="N87" s="229"/>
    </row>
    <row r="88" spans="1:14" ht="38.25" customHeight="1" thickBot="1" x14ac:dyDescent="0.25">
      <c r="A88" s="156"/>
      <c r="B88" s="289"/>
      <c r="C88" s="191"/>
      <c r="D88" s="138"/>
      <c r="E88" s="225" t="s">
        <v>327</v>
      </c>
      <c r="F88" s="226"/>
      <c r="G88" s="227"/>
      <c r="H88" s="229"/>
      <c r="I88" s="225" t="s">
        <v>326</v>
      </c>
      <c r="J88" s="226"/>
      <c r="K88" s="227"/>
      <c r="L88" s="228"/>
      <c r="M88" s="228"/>
      <c r="N88" s="229"/>
    </row>
    <row r="89" spans="1:14" ht="51" customHeight="1" thickBot="1" x14ac:dyDescent="0.25">
      <c r="A89" s="156"/>
      <c r="B89" s="289"/>
      <c r="C89" s="191"/>
      <c r="D89" s="138"/>
      <c r="E89" s="225" t="s">
        <v>328</v>
      </c>
      <c r="F89" s="226"/>
      <c r="G89" s="227"/>
      <c r="H89" s="229"/>
      <c r="I89" s="261" t="s">
        <v>329</v>
      </c>
      <c r="J89" s="262"/>
      <c r="K89" s="239"/>
      <c r="L89" s="239"/>
      <c r="M89" s="239"/>
      <c r="N89" s="239"/>
    </row>
    <row r="90" spans="1:14" ht="25.5" customHeight="1" thickBot="1" x14ac:dyDescent="0.25">
      <c r="B90" s="289"/>
      <c r="C90" s="179"/>
      <c r="D90" s="140"/>
      <c r="E90" s="249" t="s">
        <v>137</v>
      </c>
      <c r="F90" s="249"/>
      <c r="G90" s="249"/>
      <c r="H90" s="250"/>
      <c r="I90" s="139"/>
      <c r="J90" s="241"/>
      <c r="K90" s="241"/>
      <c r="L90" s="241"/>
      <c r="M90" s="241"/>
      <c r="N90" s="242"/>
    </row>
    <row r="91" spans="1:14" ht="36" customHeight="1" thickBot="1" x14ac:dyDescent="0.25">
      <c r="B91" s="289"/>
      <c r="C91" s="179"/>
      <c r="D91" s="141"/>
      <c r="E91" s="262" t="s">
        <v>138</v>
      </c>
      <c r="F91" s="262"/>
      <c r="G91" s="262"/>
      <c r="H91" s="226"/>
      <c r="I91" s="138"/>
      <c r="J91" s="203"/>
      <c r="K91" s="203"/>
      <c r="L91" s="203"/>
      <c r="M91" s="203"/>
      <c r="N91" s="204"/>
    </row>
    <row r="92" spans="1:14" ht="39" customHeight="1" thickBot="1" x14ac:dyDescent="0.25">
      <c r="B92" s="289"/>
      <c r="C92" s="69" t="s">
        <v>325</v>
      </c>
      <c r="D92" s="142"/>
      <c r="E92" s="270" t="s">
        <v>139</v>
      </c>
      <c r="F92" s="271"/>
      <c r="G92" s="271"/>
      <c r="H92" s="271"/>
      <c r="I92" s="138"/>
      <c r="J92" s="203"/>
      <c r="K92" s="203"/>
      <c r="L92" s="203"/>
      <c r="M92" s="203"/>
      <c r="N92" s="204"/>
    </row>
    <row r="93" spans="1:14" ht="26.25" thickBot="1" x14ac:dyDescent="0.25">
      <c r="B93" s="290"/>
      <c r="C93" s="191" t="s">
        <v>344</v>
      </c>
      <c r="D93" s="227"/>
      <c r="E93" s="228"/>
      <c r="F93" s="228"/>
      <c r="G93" s="229"/>
      <c r="H93" s="137" t="s">
        <v>112</v>
      </c>
      <c r="I93" s="239"/>
      <c r="J93" s="240"/>
      <c r="K93" s="240"/>
      <c r="L93" s="240"/>
      <c r="M93" s="240"/>
      <c r="N93" s="240"/>
    </row>
    <row r="94" spans="1:14" ht="26.25" thickBot="1" x14ac:dyDescent="0.25">
      <c r="B94" s="290"/>
      <c r="C94" s="191"/>
      <c r="D94" s="227"/>
      <c r="E94" s="228"/>
      <c r="F94" s="228"/>
      <c r="G94" s="229"/>
      <c r="H94" s="137" t="s">
        <v>112</v>
      </c>
      <c r="I94" s="240"/>
      <c r="J94" s="240"/>
      <c r="K94" s="240"/>
      <c r="L94" s="240"/>
      <c r="M94" s="240"/>
      <c r="N94" s="240"/>
    </row>
    <row r="95" spans="1:14" s="43" customFormat="1" ht="4.5" customHeight="1" thickBot="1" x14ac:dyDescent="0.25">
      <c r="B95" s="290"/>
      <c r="C95" s="48"/>
      <c r="D95" s="45"/>
      <c r="E95" s="45"/>
      <c r="F95" s="45"/>
      <c r="G95" s="45"/>
      <c r="H95" s="63"/>
      <c r="I95" s="63"/>
      <c r="J95" s="64"/>
      <c r="K95" s="64"/>
      <c r="L95" s="64"/>
      <c r="M95" s="64"/>
      <c r="N95" s="64"/>
    </row>
    <row r="96" spans="1:14" ht="24.75" customHeight="1" x14ac:dyDescent="0.2">
      <c r="B96" s="289"/>
      <c r="C96" s="191" t="s">
        <v>320</v>
      </c>
      <c r="D96" s="220"/>
      <c r="E96" s="214" t="s">
        <v>500</v>
      </c>
      <c r="F96" s="215"/>
      <c r="G96" s="216"/>
      <c r="H96" s="220"/>
      <c r="I96" s="264" t="s">
        <v>321</v>
      </c>
      <c r="J96" s="264"/>
      <c r="K96" s="264"/>
      <c r="L96" s="264"/>
      <c r="M96" s="100"/>
      <c r="N96" s="100"/>
    </row>
    <row r="97" spans="2:14" ht="24.75" customHeight="1" thickBot="1" x14ac:dyDescent="0.25">
      <c r="B97" s="289"/>
      <c r="C97" s="191"/>
      <c r="D97" s="221"/>
      <c r="E97" s="217"/>
      <c r="F97" s="218"/>
      <c r="G97" s="219"/>
      <c r="H97" s="221"/>
      <c r="I97" s="263" t="s">
        <v>5</v>
      </c>
      <c r="J97" s="263"/>
      <c r="K97" s="263"/>
      <c r="L97" s="263"/>
      <c r="M97" s="100"/>
      <c r="N97" s="100"/>
    </row>
    <row r="98" spans="2:14" s="43" customFormat="1" ht="36.75" customHeight="1" x14ac:dyDescent="0.2">
      <c r="B98" s="93"/>
      <c r="C98" s="45"/>
      <c r="D98" s="148"/>
      <c r="E98" s="79"/>
      <c r="F98" s="79"/>
      <c r="G98" s="79"/>
      <c r="H98" s="148"/>
      <c r="I98" s="149"/>
      <c r="J98" s="149"/>
      <c r="K98" s="149"/>
      <c r="L98" s="149"/>
      <c r="M98" s="100"/>
      <c r="N98" s="100"/>
    </row>
    <row r="99" spans="2:14" s="43" customFormat="1" ht="2.25" customHeight="1" thickBot="1" x14ac:dyDescent="0.25">
      <c r="B99" s="93"/>
      <c r="C99" s="45"/>
      <c r="D99" s="148"/>
      <c r="E99" s="79"/>
      <c r="F99" s="79"/>
      <c r="G99" s="79"/>
      <c r="H99" s="148"/>
      <c r="I99" s="149"/>
      <c r="J99" s="149"/>
      <c r="K99" s="149"/>
      <c r="L99" s="149"/>
      <c r="M99" s="100"/>
      <c r="N99" s="100"/>
    </row>
    <row r="100" spans="2:14" s="43" customFormat="1" ht="24.75" hidden="1" customHeight="1" thickBot="1" x14ac:dyDescent="0.25">
      <c r="B100" s="93"/>
      <c r="C100" s="45"/>
      <c r="D100" s="148"/>
      <c r="E100" s="79"/>
      <c r="F100" s="79"/>
      <c r="G100" s="79"/>
      <c r="H100" s="148"/>
      <c r="I100" s="149"/>
      <c r="J100" s="149"/>
      <c r="K100" s="149"/>
      <c r="L100" s="149"/>
      <c r="M100" s="100"/>
      <c r="N100" s="100"/>
    </row>
    <row r="101" spans="2:14" s="43" customFormat="1" ht="24.75" hidden="1" customHeight="1" x14ac:dyDescent="0.2">
      <c r="B101" s="93"/>
      <c r="C101" s="45"/>
      <c r="D101" s="148"/>
      <c r="E101" s="79"/>
      <c r="F101" s="79"/>
      <c r="G101" s="79"/>
      <c r="H101" s="148"/>
      <c r="I101" s="149"/>
      <c r="J101" s="149"/>
      <c r="K101" s="149"/>
      <c r="L101" s="149"/>
      <c r="M101" s="100"/>
      <c r="N101" s="100"/>
    </row>
    <row r="102" spans="2:14" s="43" customFormat="1" ht="24.75" hidden="1" customHeight="1" x14ac:dyDescent="0.2">
      <c r="B102" s="93"/>
      <c r="C102" s="45"/>
      <c r="D102" s="148"/>
      <c r="E102" s="79"/>
      <c r="F102" s="79"/>
      <c r="G102" s="79"/>
      <c r="H102" s="148"/>
      <c r="I102" s="149"/>
      <c r="J102" s="149"/>
      <c r="K102" s="149"/>
      <c r="L102" s="149"/>
      <c r="M102" s="100"/>
      <c r="N102" s="100"/>
    </row>
    <row r="103" spans="2:14" s="43" customFormat="1" ht="24.75" hidden="1" customHeight="1" x14ac:dyDescent="0.2">
      <c r="B103" s="93"/>
      <c r="C103" s="45"/>
      <c r="D103" s="148"/>
      <c r="E103" s="79"/>
      <c r="F103" s="79"/>
      <c r="G103" s="79"/>
      <c r="H103" s="148"/>
      <c r="I103" s="149"/>
      <c r="J103" s="149"/>
      <c r="K103" s="149"/>
      <c r="L103" s="149"/>
      <c r="M103" s="100"/>
      <c r="N103" s="100"/>
    </row>
    <row r="104" spans="2:14" ht="13.5" hidden="1" customHeight="1" thickBot="1" x14ac:dyDescent="0.25">
      <c r="B104" s="99"/>
      <c r="C104" s="45"/>
      <c r="D104" s="44"/>
      <c r="E104" s="46"/>
      <c r="F104" s="46"/>
      <c r="G104" s="46"/>
      <c r="H104" s="46"/>
      <c r="I104" s="95"/>
      <c r="J104" s="44"/>
      <c r="K104" s="44"/>
      <c r="L104" s="44"/>
      <c r="M104" s="44"/>
      <c r="N104" s="44"/>
    </row>
    <row r="105" spans="2:14" ht="14.25" customHeight="1" x14ac:dyDescent="0.2">
      <c r="B105" s="291" t="s">
        <v>134</v>
      </c>
      <c r="C105" s="179" t="s">
        <v>140</v>
      </c>
      <c r="D105" s="191" t="s">
        <v>141</v>
      </c>
      <c r="E105" s="243"/>
      <c r="F105" s="245"/>
      <c r="G105" s="51"/>
      <c r="H105" s="51"/>
      <c r="I105" s="51"/>
      <c r="J105" s="51"/>
      <c r="K105" s="51"/>
      <c r="L105" s="51"/>
      <c r="M105" s="51"/>
      <c r="N105" s="51"/>
    </row>
    <row r="106" spans="2:14" x14ac:dyDescent="0.2">
      <c r="B106" s="292"/>
      <c r="C106" s="179"/>
      <c r="D106" s="191"/>
      <c r="E106" s="251"/>
      <c r="F106" s="252"/>
      <c r="G106" s="51"/>
      <c r="H106" s="51"/>
      <c r="I106" s="51"/>
      <c r="J106" s="51"/>
      <c r="K106" s="51"/>
      <c r="L106" s="51"/>
      <c r="M106" s="51"/>
      <c r="N106" s="51"/>
    </row>
    <row r="107" spans="2:14" ht="21" customHeight="1" thickBot="1" x14ac:dyDescent="0.25">
      <c r="B107" s="292"/>
      <c r="C107" s="179"/>
      <c r="D107" s="191"/>
      <c r="E107" s="246"/>
      <c r="F107" s="248"/>
      <c r="G107" s="51"/>
      <c r="H107" s="51"/>
      <c r="I107" s="51"/>
      <c r="J107" s="51"/>
      <c r="K107" s="51"/>
      <c r="L107" s="51"/>
      <c r="M107" s="51"/>
      <c r="N107" s="51"/>
    </row>
    <row r="108" spans="2:14" x14ac:dyDescent="0.2">
      <c r="B108" s="292"/>
      <c r="C108" s="43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</row>
    <row r="109" spans="2:14" ht="27.75" customHeight="1" x14ac:dyDescent="0.2">
      <c r="B109" s="292"/>
      <c r="C109" s="43"/>
      <c r="D109" s="264" t="s">
        <v>161</v>
      </c>
      <c r="E109" s="264"/>
      <c r="F109" s="264"/>
      <c r="G109" s="264"/>
      <c r="H109" s="52"/>
      <c r="I109" s="264" t="s">
        <v>375</v>
      </c>
      <c r="J109" s="264"/>
      <c r="K109" s="264"/>
      <c r="L109" s="264"/>
      <c r="M109" s="264"/>
      <c r="N109" s="44"/>
    </row>
    <row r="110" spans="2:14" ht="25.5" customHeight="1" x14ac:dyDescent="0.2">
      <c r="B110" s="292"/>
      <c r="C110" s="44"/>
      <c r="D110" s="263" t="s">
        <v>257</v>
      </c>
      <c r="E110" s="263"/>
      <c r="F110" s="263"/>
      <c r="G110" s="263"/>
      <c r="H110" s="44"/>
      <c r="I110" s="302" t="s">
        <v>376</v>
      </c>
      <c r="J110" s="303"/>
      <c r="K110" s="303"/>
      <c r="L110" s="303"/>
      <c r="M110" s="304"/>
      <c r="N110" s="44"/>
    </row>
    <row r="111" spans="2:14" ht="12" customHeight="1" x14ac:dyDescent="0.2">
      <c r="B111" s="292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</row>
    <row r="112" spans="2:14" ht="12" customHeight="1" x14ac:dyDescent="0.2">
      <c r="B112" s="101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</row>
    <row r="113" spans="2:14" ht="28.5" customHeight="1" thickBot="1" x14ac:dyDescent="0.25">
      <c r="B113" s="308" t="s">
        <v>395</v>
      </c>
      <c r="C113" s="179" t="s">
        <v>386</v>
      </c>
      <c r="D113" s="179"/>
      <c r="E113" s="200" t="s">
        <v>389</v>
      </c>
      <c r="F113" s="200"/>
      <c r="G113" s="200" t="s">
        <v>387</v>
      </c>
      <c r="H113" s="200"/>
      <c r="I113" s="200"/>
      <c r="J113" s="200" t="s">
        <v>388</v>
      </c>
      <c r="K113" s="200"/>
      <c r="L113" s="200"/>
      <c r="M113" s="200"/>
      <c r="N113" s="43"/>
    </row>
    <row r="114" spans="2:14" ht="9" customHeight="1" x14ac:dyDescent="0.2">
      <c r="B114" s="308"/>
      <c r="C114" s="179"/>
      <c r="D114" s="191"/>
      <c r="E114" s="310"/>
      <c r="F114" s="311"/>
      <c r="G114" s="310"/>
      <c r="H114" s="314"/>
      <c r="I114" s="311"/>
      <c r="J114" s="316"/>
      <c r="K114" s="317"/>
      <c r="L114" s="317"/>
      <c r="M114" s="318"/>
      <c r="N114" s="43"/>
    </row>
    <row r="115" spans="2:14" ht="10.5" customHeight="1" thickBot="1" x14ac:dyDescent="0.25">
      <c r="B115" s="308"/>
      <c r="C115" s="179"/>
      <c r="D115" s="191"/>
      <c r="E115" s="312"/>
      <c r="F115" s="313"/>
      <c r="G115" s="312"/>
      <c r="H115" s="315"/>
      <c r="I115" s="313"/>
      <c r="J115" s="319"/>
      <c r="K115" s="320"/>
      <c r="L115" s="320"/>
      <c r="M115" s="321"/>
      <c r="N115" s="43"/>
    </row>
    <row r="116" spans="2:14" ht="28.5" customHeight="1" thickBot="1" x14ac:dyDescent="0.25">
      <c r="B116" s="309"/>
      <c r="C116" s="326" t="s">
        <v>473</v>
      </c>
      <c r="D116" s="327"/>
      <c r="E116" s="327"/>
      <c r="F116" s="327"/>
      <c r="G116" s="327"/>
      <c r="H116" s="327"/>
      <c r="I116" s="327"/>
      <c r="J116" s="327"/>
      <c r="K116" s="327"/>
      <c r="L116" s="327"/>
      <c r="M116" s="268"/>
      <c r="N116" s="43"/>
    </row>
    <row r="117" spans="2:14" ht="44.25" customHeight="1" thickBot="1" x14ac:dyDescent="0.25">
      <c r="B117" s="308"/>
      <c r="C117" s="179" t="s">
        <v>152</v>
      </c>
      <c r="D117" s="322"/>
      <c r="E117" s="323"/>
      <c r="F117" s="324"/>
      <c r="G117" s="325" t="s">
        <v>151</v>
      </c>
      <c r="H117" s="179"/>
      <c r="I117" s="322"/>
      <c r="J117" s="196"/>
      <c r="K117" s="197"/>
      <c r="L117" s="197"/>
      <c r="M117" s="198"/>
    </row>
    <row r="118" spans="2:14" x14ac:dyDescent="0.2"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</row>
    <row r="119" spans="2:14" x14ac:dyDescent="0.2"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</row>
    <row r="120" spans="2:14" s="43" customFormat="1" x14ac:dyDescent="0.2"/>
    <row r="121" spans="2:14" s="43" customFormat="1" x14ac:dyDescent="0.2"/>
    <row r="122" spans="2:14" s="43" customFormat="1" x14ac:dyDescent="0.2"/>
    <row r="123" spans="2:14" s="43" customFormat="1" x14ac:dyDescent="0.2"/>
    <row r="124" spans="2:14" s="43" customFormat="1" x14ac:dyDescent="0.2"/>
    <row r="125" spans="2:14" s="43" customFormat="1" x14ac:dyDescent="0.2"/>
    <row r="126" spans="2:14" s="43" customFormat="1" x14ac:dyDescent="0.2"/>
    <row r="127" spans="2:14" s="43" customFormat="1" x14ac:dyDescent="0.2"/>
    <row r="128" spans="2:14" s="43" customFormat="1" x14ac:dyDescent="0.2"/>
    <row r="129" s="43" customFormat="1" x14ac:dyDescent="0.2"/>
    <row r="130" s="43" customFormat="1" x14ac:dyDescent="0.2"/>
    <row r="131" s="43" customFormat="1" x14ac:dyDescent="0.2"/>
    <row r="132" s="43" customFormat="1" x14ac:dyDescent="0.2"/>
    <row r="133" s="43" customFormat="1" x14ac:dyDescent="0.2"/>
    <row r="134" s="43" customFormat="1" x14ac:dyDescent="0.2"/>
    <row r="135" s="43" customFormat="1" x14ac:dyDescent="0.2"/>
    <row r="136" s="43" customFormat="1" x14ac:dyDescent="0.2"/>
    <row r="137" s="43" customFormat="1" x14ac:dyDescent="0.2"/>
    <row r="138" s="43" customFormat="1" x14ac:dyDescent="0.2"/>
    <row r="139" s="43" customFormat="1" x14ac:dyDescent="0.2"/>
    <row r="140" s="43" customFormat="1" x14ac:dyDescent="0.2"/>
    <row r="141" s="43" customFormat="1" x14ac:dyDescent="0.2"/>
    <row r="142" s="43" customFormat="1" x14ac:dyDescent="0.2"/>
    <row r="143" s="43" customFormat="1" x14ac:dyDescent="0.2"/>
    <row r="144" s="43" customFormat="1" x14ac:dyDescent="0.2"/>
    <row r="145" s="43" customFormat="1" x14ac:dyDescent="0.2"/>
    <row r="146" s="43" customFormat="1" x14ac:dyDescent="0.2"/>
    <row r="147" s="43" customFormat="1" x14ac:dyDescent="0.2"/>
    <row r="148" s="43" customFormat="1" x14ac:dyDescent="0.2"/>
    <row r="149" s="43" customFormat="1" x14ac:dyDescent="0.2"/>
    <row r="150" s="43" customFormat="1" x14ac:dyDescent="0.2"/>
    <row r="151" s="43" customFormat="1" x14ac:dyDescent="0.2"/>
    <row r="152" s="43" customFormat="1" x14ac:dyDescent="0.2"/>
    <row r="153" s="43" customFormat="1" x14ac:dyDescent="0.2"/>
    <row r="154" s="43" customFormat="1" x14ac:dyDescent="0.2"/>
    <row r="155" s="43" customFormat="1" x14ac:dyDescent="0.2"/>
    <row r="156" s="43" customFormat="1" x14ac:dyDescent="0.2"/>
    <row r="157" s="43" customFormat="1" x14ac:dyDescent="0.2"/>
  </sheetData>
  <sheetProtection algorithmName="SHA-512" hashValue="3K903n4jhPxzo8r9b+TWhwArl0MZF19uXVDvQ8/f1QEdiXVuUgk2uDz8oP9MnT8yw4em0H5TzwZ0wP3ejQucGg==" saltValue="pJGSCmmT9es9IBLMuzN1xw==" spinCount="100000" sheet="1" formatCells="0" formatColumns="0" formatRows="0" insertRows="0" insertHyperlinks="0" deleteRows="0" sort="0"/>
  <dataConsolidate/>
  <mergeCells count="143">
    <mergeCell ref="B113:B117"/>
    <mergeCell ref="C113:D115"/>
    <mergeCell ref="E113:F113"/>
    <mergeCell ref="G113:I113"/>
    <mergeCell ref="J113:M113"/>
    <mergeCell ref="E114:F115"/>
    <mergeCell ref="G114:I115"/>
    <mergeCell ref="J114:M115"/>
    <mergeCell ref="C117:D117"/>
    <mergeCell ref="E117:F117"/>
    <mergeCell ref="J117:M117"/>
    <mergeCell ref="G117:I117"/>
    <mergeCell ref="C116:M116"/>
    <mergeCell ref="D10:F10"/>
    <mergeCell ref="I79:N80"/>
    <mergeCell ref="I81:N82"/>
    <mergeCell ref="B69:B82"/>
    <mergeCell ref="C86:C91"/>
    <mergeCell ref="I109:M109"/>
    <mergeCell ref="B85:B97"/>
    <mergeCell ref="B105:B111"/>
    <mergeCell ref="H27:N27"/>
    <mergeCell ref="D28:D29"/>
    <mergeCell ref="F14:M14"/>
    <mergeCell ref="F15:M15"/>
    <mergeCell ref="C19:N19"/>
    <mergeCell ref="K24:N24"/>
    <mergeCell ref="K25:N25"/>
    <mergeCell ref="I26:J26"/>
    <mergeCell ref="K26:N26"/>
    <mergeCell ref="E25:G25"/>
    <mergeCell ref="E24:G24"/>
    <mergeCell ref="I110:M110"/>
    <mergeCell ref="E86:H87"/>
    <mergeCell ref="C93:C94"/>
    <mergeCell ref="D93:G93"/>
    <mergeCell ref="D94:G94"/>
    <mergeCell ref="I86:J86"/>
    <mergeCell ref="G89:H89"/>
    <mergeCell ref="L72:N72"/>
    <mergeCell ref="D70:E71"/>
    <mergeCell ref="C75:E75"/>
    <mergeCell ref="F75:G75"/>
    <mergeCell ref="I75:N75"/>
    <mergeCell ref="J76:N76"/>
    <mergeCell ref="D79:D80"/>
    <mergeCell ref="C76:H76"/>
    <mergeCell ref="D110:G110"/>
    <mergeCell ref="D109:G109"/>
    <mergeCell ref="C96:C97"/>
    <mergeCell ref="D96:D97"/>
    <mergeCell ref="I96:L96"/>
    <mergeCell ref="I97:L97"/>
    <mergeCell ref="G10:N10"/>
    <mergeCell ref="D15:E15"/>
    <mergeCell ref="D13:E13"/>
    <mergeCell ref="D14:E14"/>
    <mergeCell ref="F72:H72"/>
    <mergeCell ref="F73:H73"/>
    <mergeCell ref="E26:G26"/>
    <mergeCell ref="C105:C107"/>
    <mergeCell ref="D105:D107"/>
    <mergeCell ref="C85:N85"/>
    <mergeCell ref="H24:H26"/>
    <mergeCell ref="I24:J24"/>
    <mergeCell ref="I25:J25"/>
    <mergeCell ref="E91:H91"/>
    <mergeCell ref="E92:H92"/>
    <mergeCell ref="K87:N87"/>
    <mergeCell ref="I87:J87"/>
    <mergeCell ref="H79:H80"/>
    <mergeCell ref="E105:F107"/>
    <mergeCell ref="K86:N86"/>
    <mergeCell ref="C28:C29"/>
    <mergeCell ref="E89:F89"/>
    <mergeCell ref="B2:B3"/>
    <mergeCell ref="C6:N6"/>
    <mergeCell ref="C7:N7"/>
    <mergeCell ref="I8:K8"/>
    <mergeCell ref="I9:K9"/>
    <mergeCell ref="C2:N2"/>
    <mergeCell ref="J3:N3"/>
    <mergeCell ref="D8:F8"/>
    <mergeCell ref="D9:F9"/>
    <mergeCell ref="G8:H8"/>
    <mergeCell ref="G9:H9"/>
    <mergeCell ref="M9:N9"/>
    <mergeCell ref="C3:E3"/>
    <mergeCell ref="M8:N8"/>
    <mergeCell ref="C5:K5"/>
    <mergeCell ref="B6:B32"/>
    <mergeCell ref="C12:N12"/>
    <mergeCell ref="C13:C18"/>
    <mergeCell ref="I89:J89"/>
    <mergeCell ref="C31:C32"/>
    <mergeCell ref="I32:N32"/>
    <mergeCell ref="E96:G97"/>
    <mergeCell ref="H96:H97"/>
    <mergeCell ref="H28:J28"/>
    <mergeCell ref="E28:G28"/>
    <mergeCell ref="H29:J29"/>
    <mergeCell ref="E29:G29"/>
    <mergeCell ref="K28:N29"/>
    <mergeCell ref="I88:J88"/>
    <mergeCell ref="K88:N88"/>
    <mergeCell ref="C69:N69"/>
    <mergeCell ref="I78:N78"/>
    <mergeCell ref="C34:N34"/>
    <mergeCell ref="C39:N40"/>
    <mergeCell ref="H81:H82"/>
    <mergeCell ref="I31:N31"/>
    <mergeCell ref="I93:N93"/>
    <mergeCell ref="I94:N94"/>
    <mergeCell ref="J90:N92"/>
    <mergeCell ref="F70:N71"/>
    <mergeCell ref="G88:H88"/>
    <mergeCell ref="E88:F88"/>
    <mergeCell ref="K89:N89"/>
    <mergeCell ref="E90:H90"/>
    <mergeCell ref="F13:N13"/>
    <mergeCell ref="C78:C82"/>
    <mergeCell ref="D81:D82"/>
    <mergeCell ref="D72:E72"/>
    <mergeCell ref="D73:E73"/>
    <mergeCell ref="C70:C73"/>
    <mergeCell ref="E78:F78"/>
    <mergeCell ref="C37:E37"/>
    <mergeCell ref="G37:K37"/>
    <mergeCell ref="C24:C26"/>
    <mergeCell ref="I73:K73"/>
    <mergeCell ref="E79:F79"/>
    <mergeCell ref="E80:F80"/>
    <mergeCell ref="E81:F81"/>
    <mergeCell ref="E82:F82"/>
    <mergeCell ref="C20:N20"/>
    <mergeCell ref="D27:G27"/>
    <mergeCell ref="L73:N73"/>
    <mergeCell ref="I72:K72"/>
    <mergeCell ref="D17:D18"/>
    <mergeCell ref="E17:N18"/>
    <mergeCell ref="E16:N16"/>
    <mergeCell ref="D31:G31"/>
    <mergeCell ref="D32:G32"/>
  </mergeCells>
  <conditionalFormatting sqref="I76">
    <cfRule type="containsText" dxfId="34" priority="1" operator="containsText" text="Nein / No">
      <formula>NOT(ISERROR(SEARCH("Nein / No",I76)))</formula>
    </cfRule>
    <cfRule type="containsText" dxfId="33" priority="2" operator="containsText" text="Ja / Yes">
      <formula>NOT(ISERROR(SEARCH("Ja / Yes",I76)))</formula>
    </cfRule>
  </conditionalFormatting>
  <conditionalFormatting sqref="I79">
    <cfRule type="containsText" dxfId="32" priority="12" operator="containsText" text="Nicht erforderlich">
      <formula>NOT(ISERROR(SEARCH("Nicht erforderlich",I79)))</formula>
    </cfRule>
    <cfRule type="containsText" dxfId="31" priority="13" operator="containsText" text="BOARD NÖTIG MIT MEDIZINER">
      <formula>NOT(ISERROR(SEARCH("BOARD NÖTIG MIT MEDIZINER",I79)))</formula>
    </cfRule>
    <cfRule type="containsText" dxfId="30" priority="14" operator="containsText" text="Board nötig!">
      <formula>NOT(ISERROR(SEARCH("Board nötig!",I79)))</formula>
    </cfRule>
    <cfRule type="beginsWith" dxfId="29" priority="15" operator="beginsWith" text="Kein Board nötig!">
      <formula>LEFT(I79,LEN("Kein Board nötig!"))="Kein Board nötig!"</formula>
    </cfRule>
  </conditionalFormatting>
  <conditionalFormatting sqref="I81">
    <cfRule type="containsText" dxfId="28" priority="5" operator="containsText" text="Nicht erforderlich">
      <formula>NOT(ISERROR(SEARCH("Nicht erforderlich",I81)))</formula>
    </cfRule>
    <cfRule type="containsText" dxfId="27" priority="6" operator="containsText" text="BOARD NÖTIG MIT MEDIZINER">
      <formula>NOT(ISERROR(SEARCH("BOARD NÖTIG MIT MEDIZINER",I81)))</formula>
    </cfRule>
    <cfRule type="containsText" dxfId="26" priority="7" operator="containsText" text="Board nötig!">
      <formula>NOT(ISERROR(SEARCH("Board nötig!",I81)))</formula>
    </cfRule>
    <cfRule type="beginsWith" dxfId="25" priority="8" operator="beginsWith" text="Kein Board nötig!">
      <formula>LEFT(I81,LEN("Kein Board nötig!"))="Kein Board nötig!"</formula>
    </cfRule>
  </conditionalFormatting>
  <dataValidations disablePrompts="1" count="1">
    <dataValidation type="list" allowBlank="1" showInputMessage="1" showErrorMessage="1" sqref="F15" xr:uid="{00000000-0002-0000-0000-000000000000}">
      <formula1>INDIRECT(F14)</formula1>
    </dataValidation>
  </dataValidations>
  <hyperlinks>
    <hyperlink ref="D110" location="Lieferanten!A1" display="Lieferanten!A1" xr:uid="{00000000-0004-0000-0000-000000000000}"/>
    <hyperlink ref="I110:L110" location="'L-013 Eintrag'!A1" display="'L-013 Eintrag'!A1" xr:uid="{00000000-0004-0000-0000-000001000000}"/>
    <hyperlink ref="D110:G110" location="Lieferanten_Suppliers!A1" display="Lieferanten / Suppliers" xr:uid="{00000000-0004-0000-0000-000002000000}"/>
    <hyperlink ref="C37" r:id="rId1" xr:uid="{00000000-0004-0000-0000-000003000000}"/>
    <hyperlink ref="I97" location="Lieferanten!A1" display="Lieferanten!A1" xr:uid="{00000000-0004-0000-0000-000004000000}"/>
    <hyperlink ref="I97:L97" location="Concession!A1" display="Lieferanten / Suppliers" xr:uid="{00000000-0004-0000-0000-000005000000}"/>
    <hyperlink ref="I110:M110" location="'L3150.03 Eintrag'!A1" display="L3150.03 Eintrag" xr:uid="{00000000-0004-0000-0000-000006000000}"/>
    <hyperlink ref="J76:M76" location="'Incident reporting sheet'!A1" display="Decision Tree Link" xr:uid="{00000000-0004-0000-0000-000007000000}"/>
    <hyperlink ref="G37" r:id="rId2" xr:uid="{00000000-0004-0000-0000-000008000000}"/>
  </hyperlinks>
  <pageMargins left="0.55118110236220474" right="0.39370078740157483" top="1.0725" bottom="0.83333333333333337" header="0.35433070866141736" footer="0.51181102362204722"/>
  <pageSetup paperSize="9" scale="88" orientation="portrait" r:id="rId3"/>
  <headerFooter>
    <oddHeader>&amp;L&amp;"Arial,Standard"&amp;8&amp;G
Bucher Leichtbau Group&amp;C&amp;"Arial,Standard"&amp;18Formular / Form&amp;14
Beschwerdeformular / Complaint Form&amp;R&amp;"Arial,Standard"&amp;8Internal Use Only
ECCD: Not Technical
Template No.: F3150.04.14
Doc. No.: BLGxxx
Rev: 1</oddHeader>
    <oddFooter>&amp;L&amp;"Arial,Standard"&amp;8Prepared by: M. Schuppisser, 22.01.2026
Checked by: M. Christen,  22.01.2026&amp;C&amp;"Arial,Standard"&amp;8Released by:
A. Ulmann,  22.01.2026&amp;R
&amp;"Arial,Standard"&amp;8Page: &amp;P of &amp;N</oddFooter>
  </headerFooter>
  <drawing r:id="rId4"/>
  <legacyDrawingHF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" operator="containsText" id="{387676FA-1A79-4ABF-A0D9-B1F2DA13D7FB}">
            <xm:f>NOT(ISERROR(SEARCH(Berechnungen!$B$6,H79)))</xm:f>
            <xm:f>Berechnungen!$B$6</xm:f>
            <x14:dxf>
              <fill>
                <patternFill>
                  <bgColor rgb="FFFF0000"/>
                </patternFill>
              </fill>
            </x14:dxf>
          </x14:cfRule>
          <x14:cfRule type="containsText" priority="21" operator="containsText" id="{A489BDA3-D812-4B99-8B29-6319014A6788}">
            <xm:f>NOT(ISERROR(SEARCH(Berechnungen!$B$5,H79)))</xm:f>
            <xm:f>Berechnungen!$B$5</xm:f>
            <x14:dxf>
              <fill>
                <patternFill>
                  <bgColor rgb="FFFFC000"/>
                </patternFill>
              </fill>
            </x14:dxf>
          </x14:cfRule>
          <x14:cfRule type="containsText" priority="22" operator="containsText" id="{521403CF-9AE4-46FB-A904-C49D720B7878}">
            <xm:f>NOT(ISERROR(SEARCH(Berechnungen!$B$4,H79)))</xm:f>
            <xm:f>Berechnungen!$B$4</xm:f>
            <x14:dxf>
              <fill>
                <patternFill>
                  <bgColor rgb="FF00B050"/>
                </patternFill>
              </fill>
            </x14:dxf>
          </x14:cfRule>
          <xm:sqref>H79:H82</xm:sqref>
        </x14:conditionalFormatting>
        <x14:conditionalFormatting xmlns:xm="http://schemas.microsoft.com/office/excel/2006/main">
          <x14:cfRule type="containsText" priority="30" operator="containsText" id="{9DCD2361-98CD-456C-B218-9CBCCB0D3C26}">
            <xm:f>NOT(ISERROR(SEARCH(Berechnungen!$H$2,I79)))</xm:f>
            <xm:f>Berechnungen!$H$2</xm:f>
            <x14:dxf>
              <fill>
                <patternFill>
                  <bgColor rgb="FFFF0000"/>
                </patternFill>
              </fill>
            </x14:dxf>
          </x14:cfRule>
          <xm:sqref>I79:N82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3">
        <x14:dataValidation type="list" allowBlank="1" showInputMessage="1" showErrorMessage="1" xr:uid="{00000000-0002-0000-0000-000001000000}">
          <x14:formula1>
            <xm:f>Dropdowndaten!$B$8:$B$17</xm:f>
          </x14:formula1>
          <xm:sqref>F14</xm:sqref>
        </x14:dataValidation>
        <x14:dataValidation type="list" allowBlank="1" showInputMessage="1" showErrorMessage="1" xr:uid="{00000000-0002-0000-0000-000002000000}">
          <x14:formula1>
            <xm:f>Dropdowndaten!$R$8:$R$11</xm:f>
          </x14:formula1>
          <xm:sqref>K24:N24 H28</xm:sqref>
        </x14:dataValidation>
        <x14:dataValidation type="list" allowBlank="1" showInputMessage="1" showErrorMessage="1" xr:uid="{00000000-0002-0000-0000-000003000000}">
          <x14:formula1>
            <xm:f>Dropdowndaten!$V$8:$V$9</xm:f>
          </x14:formula1>
          <xm:sqref>E114 D96:D103 E105 G88:H89 K88:N88 M73 I90:I92 L73 F75 N73:N74 N77</xm:sqref>
        </x14:dataValidation>
        <x14:dataValidation type="list" allowBlank="1" showInputMessage="1" showErrorMessage="1" xr:uid="{00000000-0002-0000-0000-000004000000}">
          <x14:formula1>
            <xm:f>Dropdowndaten!$AB$8:$AB$13</xm:f>
          </x14:formula1>
          <xm:sqref>G82 G80</xm:sqref>
        </x14:dataValidation>
        <x14:dataValidation type="list" allowBlank="1" showInputMessage="1" showErrorMessage="1" xr:uid="{00000000-0002-0000-0000-000005000000}">
          <x14:formula1>
            <xm:f>Dropdowndaten!$AH$8:$AH$18</xm:f>
          </x14:formula1>
          <xm:sqref>K86:N87</xm:sqref>
        </x14:dataValidation>
        <x14:dataValidation type="list" allowBlank="1" showInputMessage="1" showErrorMessage="1" xr:uid="{00000000-0002-0000-0000-000006000000}">
          <x14:formula1>
            <xm:f>Dropdowndaten!$Z$8:$Z$10</xm:f>
          </x14:formula1>
          <xm:sqref>F70:N71</xm:sqref>
        </x14:dataValidation>
        <x14:dataValidation type="list" allowBlank="1" showInputMessage="1" showErrorMessage="1" xr:uid="{00000000-0002-0000-0000-000007000000}">
          <x14:formula1>
            <xm:f>Dropdowndaten!$AR$8:$AR$18</xm:f>
          </x14:formula1>
          <xm:sqref>D93:G94</xm:sqref>
        </x14:dataValidation>
        <x14:dataValidation type="list" allowBlank="1" showInputMessage="1" showErrorMessage="1" xr:uid="{00000000-0002-0000-0000-000008000000}">
          <x14:formula1>
            <xm:f>Dropdowndaten!$T$8:$T$15</xm:f>
          </x14:formula1>
          <xm:sqref>D31:G32</xm:sqref>
        </x14:dataValidation>
        <x14:dataValidation type="list" allowBlank="1" showInputMessage="1" showErrorMessage="1" xr:uid="{00000000-0002-0000-0000-000009000000}">
          <x14:formula1>
            <xm:f>Dropdowndaten!$AD$8:$AD$12</xm:f>
          </x14:formula1>
          <xm:sqref>G79 G81</xm:sqref>
        </x14:dataValidation>
        <x14:dataValidation type="list" allowBlank="1" showInputMessage="1" showErrorMessage="1" xr:uid="{00000000-0002-0000-0000-00000A000000}">
          <x14:formula1>
            <xm:f>Dropdowndaten!$N$8:$N$20</xm:f>
          </x14:formula1>
          <xm:sqref>F13:N13</xm:sqref>
        </x14:dataValidation>
        <x14:dataValidation type="list" allowBlank="1" showInputMessage="1" showErrorMessage="1" xr:uid="{00000000-0002-0000-0000-00000B000000}">
          <x14:formula1>
            <xm:f>Dropdowndaten!$AT$8:$AT$11</xm:f>
          </x14:formula1>
          <xm:sqref>H96:H103</xm:sqref>
        </x14:dataValidation>
        <x14:dataValidation type="list" allowBlank="1" showInputMessage="1" showErrorMessage="1" xr:uid="{00000000-0002-0000-0000-00000C000000}">
          <x14:formula1>
            <xm:f>Dropdowndaten!$P$8:$P$39</xm:f>
          </x14:formula1>
          <xm:sqref>D86:D91 H29:J29 K25:N25 E25:G25</xm:sqref>
        </x14:dataValidation>
        <x14:dataValidation type="list" allowBlank="1" showInputMessage="1" showErrorMessage="1" xr:uid="{00000000-0002-0000-0000-00000E000000}">
          <x14:formula1>
            <xm:f>Dropdowndaten!$AP$8:$AP$10</xm:f>
          </x14:formula1>
          <xm:sqref>I75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B2:O59"/>
  <sheetViews>
    <sheetView view="pageLayout" zoomScaleNormal="100" zoomScaleSheetLayoutView="100" workbookViewId="0">
      <selection activeCell="H27" sqref="H27"/>
    </sheetView>
  </sheetViews>
  <sheetFormatPr baseColWidth="10" defaultColWidth="11.42578125" defaultRowHeight="14.25" x14ac:dyDescent="0.2"/>
  <cols>
    <col min="1" max="1" width="1.85546875" style="2" customWidth="1"/>
    <col min="2" max="2" width="4.140625" style="1" customWidth="1"/>
    <col min="3" max="3" width="14.7109375" style="2" customWidth="1"/>
    <col min="4" max="4" width="11.5703125" style="2" customWidth="1"/>
    <col min="5" max="5" width="9.5703125" style="2" customWidth="1"/>
    <col min="6" max="6" width="5.7109375" style="2" customWidth="1"/>
    <col min="7" max="7" width="4.7109375" style="2" customWidth="1"/>
    <col min="8" max="8" width="10.42578125" style="2" customWidth="1"/>
    <col min="9" max="9" width="12.5703125" style="2" customWidth="1"/>
    <col min="10" max="10" width="7.28515625" style="2" customWidth="1"/>
    <col min="11" max="11" width="9.5703125" style="2" customWidth="1"/>
    <col min="12" max="12" width="4" style="2" customWidth="1"/>
    <col min="13" max="13" width="3" style="2" customWidth="1"/>
    <col min="14" max="14" width="3.28515625" style="2" customWidth="1"/>
    <col min="15" max="15" width="2.140625" style="2" customWidth="1"/>
    <col min="16" max="16384" width="11.42578125" style="2"/>
  </cols>
  <sheetData>
    <row r="2" spans="2:15" ht="14.25" customHeight="1" x14ac:dyDescent="0.2">
      <c r="B2" s="331" t="s">
        <v>454</v>
      </c>
      <c r="C2" s="351" t="s">
        <v>180</v>
      </c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2:15" ht="14.25" customHeight="1" x14ac:dyDescent="0.2">
      <c r="B3" s="331"/>
      <c r="C3" s="182" t="s">
        <v>97</v>
      </c>
      <c r="D3" s="182"/>
      <c r="E3" s="182"/>
      <c r="F3" s="345" t="str">
        <f>CONCATENATE(Erfassung_Recording!F3,Dropdowndaten!AC16,"_",Erfassung_Recording!H3)</f>
        <v>BLG1900_</v>
      </c>
      <c r="G3" s="345"/>
      <c r="H3" s="345"/>
      <c r="I3" s="13" t="s">
        <v>98</v>
      </c>
      <c r="J3" s="345">
        <f>Erfassung_Recording!J3</f>
        <v>0</v>
      </c>
      <c r="K3" s="345"/>
      <c r="L3" s="345"/>
      <c r="M3" s="345"/>
      <c r="N3" s="345"/>
      <c r="O3" s="3"/>
    </row>
    <row r="4" spans="2:15" s="21" customFormat="1" ht="4.5" customHeight="1" x14ac:dyDescent="0.2">
      <c r="B4" s="331"/>
      <c r="C4" s="24"/>
      <c r="D4" s="24"/>
      <c r="E4" s="24"/>
      <c r="F4" s="26"/>
      <c r="G4" s="26"/>
      <c r="H4" s="28"/>
      <c r="I4" s="29"/>
      <c r="J4" s="26"/>
      <c r="K4" s="26"/>
      <c r="L4" s="25"/>
      <c r="M4" s="25"/>
      <c r="N4" s="22"/>
      <c r="O4" s="23"/>
    </row>
    <row r="5" spans="2:15" ht="25.5" customHeight="1" x14ac:dyDescent="0.2">
      <c r="B5" s="331"/>
      <c r="C5" s="11" t="s">
        <v>104</v>
      </c>
      <c r="D5" s="342">
        <f>Erfassung_Recording!D8</f>
        <v>0</v>
      </c>
      <c r="E5" s="343"/>
      <c r="F5" s="344"/>
      <c r="G5" s="179" t="s">
        <v>105</v>
      </c>
      <c r="H5" s="179"/>
      <c r="I5" s="342">
        <f>Erfassung_Recording!I8</f>
        <v>0</v>
      </c>
      <c r="J5" s="344"/>
      <c r="K5" s="11" t="s">
        <v>106</v>
      </c>
      <c r="L5" s="349">
        <f>Erfassung_Recording!M8</f>
        <v>0</v>
      </c>
      <c r="M5" s="349"/>
      <c r="N5" s="349"/>
      <c r="O5" s="3"/>
    </row>
    <row r="6" spans="2:15" ht="81.75" customHeight="1" x14ac:dyDescent="0.2">
      <c r="B6" s="331"/>
      <c r="C6" s="15" t="s">
        <v>563</v>
      </c>
      <c r="D6" s="350">
        <f>Erfassung_Recording!D9</f>
        <v>0</v>
      </c>
      <c r="E6" s="334"/>
      <c r="F6" s="335"/>
      <c r="G6" s="200" t="s">
        <v>564</v>
      </c>
      <c r="H6" s="200"/>
      <c r="I6" s="350">
        <f>Erfassung_Recording!I9</f>
        <v>0</v>
      </c>
      <c r="J6" s="335"/>
      <c r="K6" s="15" t="s">
        <v>109</v>
      </c>
      <c r="L6" s="353">
        <f>Erfassung_Recording!M9</f>
        <v>0</v>
      </c>
      <c r="M6" s="353"/>
      <c r="N6" s="353"/>
      <c r="O6" s="3"/>
    </row>
    <row r="7" spans="2:15" ht="54.75" customHeight="1" x14ac:dyDescent="0.2">
      <c r="B7" s="331"/>
      <c r="C7" s="11" t="s">
        <v>565</v>
      </c>
      <c r="D7" s="345">
        <f>Erfassung_Recording!D10</f>
        <v>0</v>
      </c>
      <c r="E7" s="345"/>
      <c r="F7" s="345"/>
      <c r="G7" s="265"/>
      <c r="H7" s="265"/>
      <c r="I7" s="265"/>
      <c r="J7" s="265"/>
      <c r="K7" s="265"/>
      <c r="L7" s="265"/>
      <c r="M7" s="265"/>
      <c r="N7" s="265"/>
      <c r="O7" s="3"/>
    </row>
    <row r="8" spans="2:15" ht="4.5" customHeight="1" x14ac:dyDescent="0.2">
      <c r="B8" s="331"/>
      <c r="C8" s="12"/>
      <c r="D8" s="12"/>
      <c r="E8" s="12"/>
      <c r="F8" s="12"/>
      <c r="G8" s="12"/>
      <c r="H8" s="12"/>
      <c r="I8" s="12"/>
      <c r="J8" s="12"/>
      <c r="K8" s="12"/>
      <c r="L8" s="35"/>
      <c r="M8" s="35"/>
      <c r="N8" s="35"/>
      <c r="O8" s="3"/>
    </row>
    <row r="9" spans="2:15" ht="14.25" customHeight="1" x14ac:dyDescent="0.2">
      <c r="B9" s="331"/>
      <c r="C9" s="352" t="s">
        <v>102</v>
      </c>
      <c r="D9" s="352"/>
      <c r="E9" s="352"/>
      <c r="F9" s="352"/>
      <c r="G9" s="352"/>
      <c r="H9" s="352"/>
      <c r="I9" s="352"/>
      <c r="J9" s="352"/>
      <c r="K9" s="352"/>
      <c r="L9" s="352"/>
      <c r="M9" s="352"/>
      <c r="N9" s="352"/>
    </row>
    <row r="10" spans="2:15" ht="27.75" customHeight="1" x14ac:dyDescent="0.2">
      <c r="B10" s="331"/>
      <c r="C10" s="201" t="s">
        <v>114</v>
      </c>
      <c r="D10" s="179" t="s">
        <v>377</v>
      </c>
      <c r="E10" s="179"/>
      <c r="F10" s="179"/>
      <c r="G10" s="345">
        <f>Erfassung_Recording!F13</f>
        <v>0</v>
      </c>
      <c r="H10" s="345"/>
      <c r="I10" s="345"/>
      <c r="J10" s="345"/>
      <c r="K10" s="345"/>
      <c r="L10" s="345"/>
      <c r="M10" s="345"/>
      <c r="N10" s="345"/>
    </row>
    <row r="11" spans="2:15" ht="26.25" customHeight="1" x14ac:dyDescent="0.2">
      <c r="B11" s="331"/>
      <c r="C11" s="179"/>
      <c r="D11" s="296" t="s">
        <v>110</v>
      </c>
      <c r="E11" s="296"/>
      <c r="F11" s="296"/>
      <c r="G11" s="345">
        <f>Erfassung_Recording!F14</f>
        <v>0</v>
      </c>
      <c r="H11" s="345"/>
      <c r="I11" s="345"/>
      <c r="J11" s="345"/>
      <c r="K11" s="345"/>
      <c r="L11" s="345"/>
      <c r="M11" s="345"/>
      <c r="N11" s="345"/>
    </row>
    <row r="12" spans="2:15" ht="25.5" customHeight="1" x14ac:dyDescent="0.2">
      <c r="B12" s="331"/>
      <c r="C12" s="179"/>
      <c r="D12" s="182" t="s">
        <v>111</v>
      </c>
      <c r="E12" s="182"/>
      <c r="F12" s="182"/>
      <c r="G12" s="345">
        <f>Erfassung_Recording!F15</f>
        <v>0</v>
      </c>
      <c r="H12" s="345"/>
      <c r="I12" s="345"/>
      <c r="J12" s="345"/>
      <c r="K12" s="345"/>
      <c r="L12" s="345"/>
      <c r="M12" s="345"/>
      <c r="N12" s="345"/>
    </row>
    <row r="13" spans="2:15" ht="25.5" customHeight="1" x14ac:dyDescent="0.2">
      <c r="B13" s="331"/>
      <c r="C13" s="179"/>
      <c r="D13" s="179" t="s">
        <v>335</v>
      </c>
      <c r="E13" s="179"/>
      <c r="F13" s="179"/>
      <c r="G13" s="345">
        <f>Erfassung_Recording!F75</f>
        <v>0</v>
      </c>
      <c r="H13" s="345"/>
      <c r="I13" s="11" t="s">
        <v>336</v>
      </c>
      <c r="J13" s="346">
        <f>Erfassung_Recording!I75</f>
        <v>0</v>
      </c>
      <c r="K13" s="346"/>
      <c r="L13" s="346"/>
      <c r="M13" s="346"/>
      <c r="N13" s="346"/>
    </row>
    <row r="14" spans="2:15" ht="41.25" customHeight="1" x14ac:dyDescent="0.2">
      <c r="B14" s="331"/>
      <c r="C14" s="179"/>
      <c r="D14" s="191" t="s">
        <v>323</v>
      </c>
      <c r="E14" s="233"/>
      <c r="F14" s="184"/>
      <c r="G14" s="345" t="str">
        <f>Erfassung_Recording!E16</f>
        <v>Text</v>
      </c>
      <c r="H14" s="345"/>
      <c r="I14" s="345"/>
      <c r="J14" s="345"/>
      <c r="K14" s="345"/>
      <c r="L14" s="345"/>
      <c r="M14" s="345"/>
      <c r="N14" s="345"/>
    </row>
    <row r="15" spans="2:15" ht="16.5" customHeight="1" x14ac:dyDescent="0.2">
      <c r="B15" s="331"/>
      <c r="C15" s="179"/>
      <c r="D15" s="179" t="s">
        <v>113</v>
      </c>
      <c r="E15" s="179"/>
      <c r="F15" s="179"/>
      <c r="G15" s="345" t="s">
        <v>463</v>
      </c>
      <c r="H15" s="345"/>
      <c r="I15" s="345"/>
      <c r="J15" s="345"/>
      <c r="K15" s="345"/>
      <c r="L15" s="345"/>
      <c r="M15" s="345"/>
      <c r="N15" s="345"/>
    </row>
    <row r="16" spans="2:15" ht="12.75" x14ac:dyDescent="0.2">
      <c r="B16" s="331"/>
      <c r="C16" s="179"/>
      <c r="D16" s="179"/>
      <c r="E16" s="179"/>
      <c r="F16" s="179"/>
      <c r="G16" s="345"/>
      <c r="H16" s="345"/>
      <c r="I16" s="345"/>
      <c r="J16" s="345"/>
      <c r="K16" s="345"/>
      <c r="L16" s="345"/>
      <c r="M16" s="345"/>
      <c r="N16" s="345"/>
    </row>
    <row r="17" spans="2:14" ht="4.5" customHeight="1" x14ac:dyDescent="0.2">
      <c r="B17" s="331"/>
    </row>
    <row r="18" spans="2:14" ht="14.25" customHeight="1" x14ac:dyDescent="0.2">
      <c r="B18" s="331"/>
      <c r="C18" s="179" t="s">
        <v>3</v>
      </c>
      <c r="D18" s="13" t="s">
        <v>117</v>
      </c>
      <c r="E18" s="345">
        <f>Erfassung_Recording!E24</f>
        <v>0</v>
      </c>
      <c r="F18" s="345"/>
      <c r="G18" s="345"/>
      <c r="H18" s="179" t="s">
        <v>131</v>
      </c>
      <c r="I18" s="182" t="s">
        <v>119</v>
      </c>
      <c r="J18" s="182"/>
      <c r="K18" s="342">
        <f>Erfassung_Recording!K24</f>
        <v>0</v>
      </c>
      <c r="L18" s="343"/>
      <c r="M18" s="343"/>
      <c r="N18" s="344"/>
    </row>
    <row r="19" spans="2:14" ht="38.25" x14ac:dyDescent="0.2">
      <c r="B19" s="331"/>
      <c r="C19" s="179"/>
      <c r="D19" s="11" t="s">
        <v>118</v>
      </c>
      <c r="E19" s="345">
        <f>Erfassung_Recording!E25</f>
        <v>0</v>
      </c>
      <c r="F19" s="345"/>
      <c r="G19" s="345"/>
      <c r="H19" s="179"/>
      <c r="I19" s="179" t="s">
        <v>118</v>
      </c>
      <c r="J19" s="179"/>
      <c r="K19" s="345">
        <f>Erfassung_Recording!K25</f>
        <v>0</v>
      </c>
      <c r="L19" s="345"/>
      <c r="M19" s="345"/>
      <c r="N19" s="345"/>
    </row>
    <row r="20" spans="2:14" ht="94.5" x14ac:dyDescent="0.2">
      <c r="B20" s="331"/>
      <c r="C20" s="179"/>
      <c r="D20" s="11" t="s">
        <v>173</v>
      </c>
      <c r="E20" s="345">
        <f>Erfassung_Recording!E26</f>
        <v>0</v>
      </c>
      <c r="F20" s="345"/>
      <c r="G20" s="345"/>
      <c r="H20" s="179"/>
      <c r="I20" s="182" t="s">
        <v>120</v>
      </c>
      <c r="J20" s="182"/>
      <c r="K20" s="345">
        <f>Erfassung_Recording!K26</f>
        <v>0</v>
      </c>
      <c r="L20" s="345"/>
      <c r="M20" s="345"/>
      <c r="N20" s="345"/>
    </row>
    <row r="21" spans="2:14" ht="24" x14ac:dyDescent="0.2">
      <c r="B21" s="331"/>
      <c r="C21" s="15" t="s">
        <v>121</v>
      </c>
      <c r="D21" s="333">
        <f>Erfassung_Recording!D27</f>
        <v>0</v>
      </c>
      <c r="E21" s="334"/>
      <c r="F21" s="334"/>
      <c r="G21" s="335"/>
      <c r="H21" s="336"/>
      <c r="I21" s="293"/>
      <c r="J21" s="293"/>
      <c r="K21" s="293"/>
      <c r="L21" s="293"/>
      <c r="M21" s="293"/>
      <c r="N21" s="337"/>
    </row>
    <row r="22" spans="2:14" ht="4.5" customHeight="1" x14ac:dyDescent="0.2">
      <c r="B22" s="331"/>
      <c r="C22" s="12"/>
      <c r="D22" s="33"/>
      <c r="E22" s="12"/>
      <c r="F22" s="12"/>
      <c r="G22" s="12"/>
      <c r="H22" s="34"/>
      <c r="I22" s="34"/>
      <c r="J22" s="34"/>
      <c r="K22" s="34"/>
      <c r="L22" s="34"/>
      <c r="M22" s="34"/>
      <c r="N22" s="34"/>
    </row>
    <row r="23" spans="2:14" ht="39" customHeight="1" x14ac:dyDescent="0.2">
      <c r="B23" s="331"/>
      <c r="C23" s="201" t="s">
        <v>472</v>
      </c>
      <c r="D23" s="339">
        <f>Erfassung_Recording!D93</f>
        <v>0</v>
      </c>
      <c r="E23" s="340"/>
      <c r="F23" s="340"/>
      <c r="G23" s="341"/>
      <c r="H23" s="16" t="s">
        <v>112</v>
      </c>
      <c r="I23" s="339">
        <f>Erfassung_Recording!I31</f>
        <v>0</v>
      </c>
      <c r="J23" s="340"/>
      <c r="K23" s="340"/>
      <c r="L23" s="340"/>
      <c r="M23" s="340"/>
      <c r="N23" s="341"/>
    </row>
    <row r="24" spans="2:14" ht="39" customHeight="1" x14ac:dyDescent="0.2">
      <c r="B24" s="331"/>
      <c r="C24" s="179"/>
      <c r="D24" s="342">
        <f>Erfassung_Recording!D94</f>
        <v>0</v>
      </c>
      <c r="E24" s="343"/>
      <c r="F24" s="343"/>
      <c r="G24" s="344"/>
      <c r="H24" s="11" t="s">
        <v>112</v>
      </c>
      <c r="I24" s="342">
        <f>Erfassung_Recording!I32</f>
        <v>0</v>
      </c>
      <c r="J24" s="343"/>
      <c r="K24" s="343"/>
      <c r="L24" s="343"/>
      <c r="M24" s="343"/>
      <c r="N24" s="344"/>
    </row>
    <row r="25" spans="2:14" ht="39" customHeight="1" x14ac:dyDescent="0.2"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2:14" ht="52.5" customHeight="1" x14ac:dyDescent="0.2"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2:14" ht="39" customHeight="1" x14ac:dyDescent="0.2"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2:14" ht="27" customHeight="1" x14ac:dyDescent="0.2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2:14" ht="45" customHeight="1" x14ac:dyDescent="0.2"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2:14" ht="1.5" customHeight="1" x14ac:dyDescent="0.2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2:14" ht="1.5" customHeight="1" x14ac:dyDescent="0.2">
      <c r="C31" s="17"/>
      <c r="D31" s="17"/>
      <c r="E31" s="17"/>
      <c r="F31" s="17"/>
      <c r="G31" s="17"/>
      <c r="H31" s="17"/>
      <c r="I31" s="27"/>
      <c r="J31" s="27"/>
      <c r="K31" s="17"/>
      <c r="L31" s="17"/>
      <c r="M31" s="17"/>
      <c r="N31" s="17"/>
    </row>
    <row r="32" spans="2:14" ht="14.25" customHeight="1" x14ac:dyDescent="0.2">
      <c r="C32" s="17"/>
      <c r="D32" s="17"/>
      <c r="E32" s="17"/>
      <c r="F32" s="17"/>
      <c r="G32" s="17"/>
      <c r="H32" s="17"/>
      <c r="I32" s="27"/>
      <c r="J32" s="27"/>
      <c r="K32" s="17"/>
      <c r="L32" s="17"/>
      <c r="M32" s="17"/>
      <c r="N32" s="17"/>
    </row>
    <row r="33" spans="2:15" ht="14.25" customHeight="1" x14ac:dyDescent="0.2">
      <c r="B33" s="291" t="s">
        <v>134</v>
      </c>
      <c r="C33" s="231" t="s">
        <v>143</v>
      </c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18"/>
    </row>
    <row r="34" spans="2:15" ht="54" customHeight="1" x14ac:dyDescent="0.2">
      <c r="B34" s="292"/>
      <c r="C34" s="200" t="s">
        <v>140</v>
      </c>
      <c r="D34" s="179" t="s">
        <v>177</v>
      </c>
      <c r="E34" s="179"/>
      <c r="F34" s="179"/>
      <c r="G34" s="332"/>
      <c r="H34" s="332"/>
      <c r="I34" s="10" t="s">
        <v>176</v>
      </c>
      <c r="J34" s="338"/>
      <c r="K34" s="338"/>
      <c r="L34" s="338"/>
      <c r="M34" s="338"/>
      <c r="N34" s="338"/>
      <c r="O34" s="18"/>
    </row>
    <row r="35" spans="2:15" ht="26.25" customHeight="1" x14ac:dyDescent="0.2">
      <c r="B35" s="292"/>
      <c r="C35" s="347"/>
      <c r="D35" s="348" t="s">
        <v>391</v>
      </c>
      <c r="E35" s="348"/>
      <c r="F35" s="348"/>
      <c r="G35" s="179" t="s">
        <v>144</v>
      </c>
      <c r="H35" s="179"/>
      <c r="I35" s="332"/>
      <c r="J35" s="332"/>
      <c r="K35" s="332"/>
      <c r="L35" s="332"/>
      <c r="M35" s="332"/>
      <c r="N35" s="332"/>
    </row>
    <row r="36" spans="2:15" ht="26.25" customHeight="1" x14ac:dyDescent="0.2">
      <c r="B36" s="292"/>
      <c r="C36" s="347"/>
      <c r="D36" s="348"/>
      <c r="E36" s="348"/>
      <c r="F36" s="348"/>
      <c r="G36" s="179" t="s">
        <v>145</v>
      </c>
      <c r="H36" s="179"/>
      <c r="I36" s="332"/>
      <c r="J36" s="332"/>
      <c r="K36" s="332"/>
      <c r="L36" s="332"/>
      <c r="M36" s="332"/>
      <c r="N36" s="332"/>
    </row>
    <row r="37" spans="2:15" ht="48.75" customHeight="1" x14ac:dyDescent="0.2">
      <c r="B37" s="292"/>
      <c r="C37" s="347"/>
      <c r="D37" s="179" t="s">
        <v>560</v>
      </c>
      <c r="E37" s="179"/>
      <c r="F37" s="179"/>
      <c r="G37" s="279"/>
      <c r="H37" s="279"/>
      <c r="I37" s="356"/>
      <c r="J37" s="356"/>
      <c r="K37" s="356"/>
      <c r="L37" s="356"/>
      <c r="M37" s="356"/>
      <c r="N37" s="356"/>
    </row>
    <row r="38" spans="2:15" ht="47.25" customHeight="1" x14ac:dyDescent="0.2">
      <c r="B38" s="292"/>
      <c r="C38" s="347"/>
      <c r="D38" s="179" t="s">
        <v>146</v>
      </c>
      <c r="E38" s="179"/>
      <c r="F38" s="179"/>
      <c r="G38" s="279"/>
      <c r="H38" s="279"/>
      <c r="I38" s="356"/>
      <c r="J38" s="356"/>
      <c r="K38" s="356"/>
      <c r="L38" s="356"/>
      <c r="M38" s="356"/>
      <c r="N38" s="356"/>
    </row>
    <row r="39" spans="2:15" ht="36.75" customHeight="1" x14ac:dyDescent="0.2">
      <c r="B39" s="355"/>
      <c r="C39" s="201"/>
      <c r="D39" s="179" t="s">
        <v>147</v>
      </c>
      <c r="E39" s="179"/>
      <c r="F39" s="179"/>
      <c r="G39" s="279"/>
      <c r="H39" s="279"/>
      <c r="I39" s="356"/>
      <c r="J39" s="356"/>
      <c r="K39" s="356"/>
      <c r="L39" s="356"/>
      <c r="M39" s="356"/>
      <c r="N39" s="356"/>
    </row>
    <row r="40" spans="2:15" ht="14.25" customHeight="1" x14ac:dyDescent="0.2">
      <c r="B40" s="30"/>
    </row>
    <row r="41" spans="2:15" ht="14.25" customHeight="1" x14ac:dyDescent="0.2">
      <c r="B41" s="30"/>
    </row>
    <row r="42" spans="2:15" ht="13.5" customHeight="1" x14ac:dyDescent="0.2">
      <c r="B42" s="354" t="s">
        <v>142</v>
      </c>
      <c r="C42" s="357" t="s">
        <v>143</v>
      </c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7"/>
    </row>
    <row r="43" spans="2:15" ht="14.25" customHeight="1" x14ac:dyDescent="0.2">
      <c r="B43" s="354"/>
      <c r="C43" s="179" t="s">
        <v>174</v>
      </c>
      <c r="D43" s="329" t="s">
        <v>393</v>
      </c>
      <c r="E43" s="329"/>
      <c r="F43" s="329"/>
      <c r="G43" s="329"/>
      <c r="H43" s="329"/>
      <c r="I43" s="329"/>
      <c r="J43" s="329"/>
      <c r="K43" s="329"/>
      <c r="L43" s="329"/>
      <c r="M43" s="329"/>
      <c r="N43" s="329"/>
    </row>
    <row r="44" spans="2:15" ht="27" customHeight="1" x14ac:dyDescent="0.2">
      <c r="B44" s="354"/>
      <c r="C44" s="179"/>
      <c r="D44" s="329" t="s">
        <v>149</v>
      </c>
      <c r="E44" s="329"/>
      <c r="F44" s="329"/>
      <c r="G44" s="329"/>
      <c r="H44" s="329"/>
      <c r="I44" s="328" t="s">
        <v>150</v>
      </c>
      <c r="J44" s="328"/>
      <c r="K44" s="328" t="s">
        <v>179</v>
      </c>
      <c r="L44" s="328"/>
      <c r="M44" s="328"/>
      <c r="N44" s="328"/>
    </row>
    <row r="45" spans="2:15" ht="15" customHeight="1" x14ac:dyDescent="0.2">
      <c r="B45" s="354"/>
      <c r="C45" s="179"/>
      <c r="D45" s="330"/>
      <c r="E45" s="330"/>
      <c r="F45" s="330"/>
      <c r="G45" s="330"/>
      <c r="H45" s="330"/>
      <c r="I45" s="279"/>
      <c r="J45" s="279"/>
      <c r="K45" s="279"/>
      <c r="L45" s="279"/>
      <c r="M45" s="279"/>
      <c r="N45" s="279"/>
    </row>
    <row r="46" spans="2:15" ht="15" customHeight="1" x14ac:dyDescent="0.2">
      <c r="B46" s="354"/>
      <c r="C46" s="179"/>
      <c r="D46" s="330"/>
      <c r="E46" s="330"/>
      <c r="F46" s="330"/>
      <c r="G46" s="330"/>
      <c r="H46" s="330"/>
      <c r="I46" s="279"/>
      <c r="J46" s="279"/>
      <c r="K46" s="279"/>
      <c r="L46" s="279"/>
      <c r="M46" s="279"/>
      <c r="N46" s="279"/>
    </row>
    <row r="47" spans="2:15" ht="15" customHeight="1" x14ac:dyDescent="0.2">
      <c r="B47" s="354"/>
      <c r="C47" s="179"/>
      <c r="D47" s="330"/>
      <c r="E47" s="330"/>
      <c r="F47" s="330"/>
      <c r="G47" s="330"/>
      <c r="H47" s="330"/>
      <c r="I47" s="279"/>
      <c r="J47" s="279"/>
      <c r="K47" s="279"/>
      <c r="L47" s="279"/>
      <c r="M47" s="279"/>
      <c r="N47" s="279"/>
    </row>
    <row r="48" spans="2:15" ht="15" customHeight="1" x14ac:dyDescent="0.2">
      <c r="B48" s="354"/>
      <c r="C48" s="179"/>
      <c r="D48" s="330"/>
      <c r="E48" s="330"/>
      <c r="F48" s="330"/>
      <c r="G48" s="330"/>
      <c r="H48" s="330"/>
      <c r="I48" s="279"/>
      <c r="J48" s="279"/>
      <c r="K48" s="279"/>
      <c r="L48" s="279"/>
      <c r="M48" s="279"/>
      <c r="N48" s="279"/>
    </row>
    <row r="49" spans="2:15" ht="12.75" x14ac:dyDescent="0.2">
      <c r="B49" s="354"/>
      <c r="C49" s="179"/>
      <c r="D49" s="329" t="s">
        <v>229</v>
      </c>
      <c r="E49" s="329"/>
      <c r="F49" s="329"/>
      <c r="G49" s="329"/>
      <c r="H49" s="329"/>
      <c r="I49" s="329"/>
      <c r="J49" s="329"/>
      <c r="K49" s="329"/>
      <c r="L49" s="329"/>
      <c r="M49" s="329"/>
      <c r="N49" s="329"/>
    </row>
    <row r="50" spans="2:15" ht="26.25" customHeight="1" x14ac:dyDescent="0.2">
      <c r="B50" s="354"/>
      <c r="C50" s="179"/>
      <c r="D50" s="329" t="s">
        <v>149</v>
      </c>
      <c r="E50" s="329"/>
      <c r="F50" s="329"/>
      <c r="G50" s="329"/>
      <c r="H50" s="329"/>
      <c r="I50" s="328" t="s">
        <v>150</v>
      </c>
      <c r="J50" s="328"/>
      <c r="K50" s="328" t="s">
        <v>179</v>
      </c>
      <c r="L50" s="328"/>
      <c r="M50" s="328"/>
      <c r="N50" s="328"/>
    </row>
    <row r="51" spans="2:15" ht="12.75" x14ac:dyDescent="0.2">
      <c r="B51" s="354"/>
      <c r="C51" s="179"/>
      <c r="D51" s="330"/>
      <c r="E51" s="330"/>
      <c r="F51" s="330"/>
      <c r="G51" s="330"/>
      <c r="H51" s="330"/>
      <c r="I51" s="279"/>
      <c r="J51" s="279"/>
      <c r="K51" s="279"/>
      <c r="L51" s="279"/>
      <c r="M51" s="279"/>
      <c r="N51" s="279"/>
    </row>
    <row r="52" spans="2:15" ht="12.75" x14ac:dyDescent="0.2">
      <c r="B52" s="354"/>
      <c r="C52" s="179"/>
      <c r="D52" s="330"/>
      <c r="E52" s="330"/>
      <c r="F52" s="330"/>
      <c r="G52" s="330"/>
      <c r="H52" s="330"/>
      <c r="I52" s="279"/>
      <c r="J52" s="279"/>
      <c r="K52" s="279"/>
      <c r="L52" s="279"/>
      <c r="M52" s="279"/>
      <c r="N52" s="279"/>
    </row>
    <row r="53" spans="2:15" ht="12.75" x14ac:dyDescent="0.2">
      <c r="B53" s="354"/>
      <c r="C53" s="179"/>
      <c r="D53" s="330"/>
      <c r="E53" s="330"/>
      <c r="F53" s="330"/>
      <c r="G53" s="330"/>
      <c r="H53" s="330"/>
      <c r="I53" s="279"/>
      <c r="J53" s="279"/>
      <c r="K53" s="279"/>
      <c r="L53" s="279"/>
      <c r="M53" s="279"/>
      <c r="N53" s="279"/>
    </row>
    <row r="54" spans="2:15" ht="12.75" x14ac:dyDescent="0.2">
      <c r="B54" s="354"/>
      <c r="C54" s="179"/>
      <c r="D54" s="330"/>
      <c r="E54" s="330"/>
      <c r="F54" s="330"/>
      <c r="G54" s="330"/>
      <c r="H54" s="330"/>
      <c r="I54" s="279"/>
      <c r="J54" s="279"/>
      <c r="K54" s="279"/>
      <c r="L54" s="279"/>
      <c r="M54" s="279"/>
      <c r="N54" s="279"/>
    </row>
    <row r="55" spans="2:15" ht="8.25" customHeight="1" x14ac:dyDescent="0.2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7" spans="2:15" ht="28.5" customHeight="1" x14ac:dyDescent="0.2">
      <c r="C57" s="61"/>
      <c r="D57" s="61"/>
      <c r="E57" s="61"/>
      <c r="F57" s="61"/>
    </row>
    <row r="58" spans="2:15" ht="15.75" customHeight="1" x14ac:dyDescent="0.2">
      <c r="C58" s="60"/>
      <c r="D58" s="60"/>
      <c r="E58" s="60"/>
      <c r="F58" s="60"/>
    </row>
    <row r="59" spans="2:15" ht="13.9" customHeight="1" x14ac:dyDescent="0.2">
      <c r="C59" s="60"/>
      <c r="D59" s="60"/>
      <c r="E59" s="60"/>
      <c r="F59" s="60"/>
    </row>
  </sheetData>
  <sheetProtection algorithmName="SHA-512" hashValue="26xY5I2kdaFOaf9FFfaipIXCfXgtwIhfO0qmXCFV/D30/bxaVbojjmM4nYV+Vtv17hMpMSzMMTC5j0H9m7wSEA==" saltValue="rycpK1MlWOhv1eiMAw+DEQ==" spinCount="100000" sheet="1" formatCells="0" formatColumns="0" formatRows="0" insertHyperlinks="0"/>
  <mergeCells count="101">
    <mergeCell ref="B42:B54"/>
    <mergeCell ref="B33:B39"/>
    <mergeCell ref="D45:H45"/>
    <mergeCell ref="I51:J51"/>
    <mergeCell ref="I52:J52"/>
    <mergeCell ref="I54:J54"/>
    <mergeCell ref="I53:J53"/>
    <mergeCell ref="I44:J44"/>
    <mergeCell ref="I47:J47"/>
    <mergeCell ref="C43:C54"/>
    <mergeCell ref="D51:H51"/>
    <mergeCell ref="D52:H52"/>
    <mergeCell ref="D53:H53"/>
    <mergeCell ref="D54:H54"/>
    <mergeCell ref="D50:H50"/>
    <mergeCell ref="I50:J50"/>
    <mergeCell ref="G39:H39"/>
    <mergeCell ref="I37:N39"/>
    <mergeCell ref="G36:H36"/>
    <mergeCell ref="C42:N42"/>
    <mergeCell ref="D43:N43"/>
    <mergeCell ref="K48:N48"/>
    <mergeCell ref="K47:N47"/>
    <mergeCell ref="K46:N46"/>
    <mergeCell ref="J3:N3"/>
    <mergeCell ref="L5:N5"/>
    <mergeCell ref="I6:J6"/>
    <mergeCell ref="D6:F6"/>
    <mergeCell ref="C2:N2"/>
    <mergeCell ref="D14:F14"/>
    <mergeCell ref="C10:C16"/>
    <mergeCell ref="D10:F10"/>
    <mergeCell ref="D11:F11"/>
    <mergeCell ref="D12:F12"/>
    <mergeCell ref="D15:F16"/>
    <mergeCell ref="G15:N16"/>
    <mergeCell ref="G14:N14"/>
    <mergeCell ref="G12:N12"/>
    <mergeCell ref="G11:N11"/>
    <mergeCell ref="G10:N10"/>
    <mergeCell ref="C9:N9"/>
    <mergeCell ref="L6:N6"/>
    <mergeCell ref="G6:H6"/>
    <mergeCell ref="E20:G20"/>
    <mergeCell ref="I20:J20"/>
    <mergeCell ref="K20:N20"/>
    <mergeCell ref="C33:N33"/>
    <mergeCell ref="I35:N35"/>
    <mergeCell ref="G35:H35"/>
    <mergeCell ref="C34:C39"/>
    <mergeCell ref="D37:F37"/>
    <mergeCell ref="D38:F38"/>
    <mergeCell ref="D39:F39"/>
    <mergeCell ref="D35:F36"/>
    <mergeCell ref="D34:F34"/>
    <mergeCell ref="G34:H34"/>
    <mergeCell ref="H18:H20"/>
    <mergeCell ref="I18:J18"/>
    <mergeCell ref="K18:N18"/>
    <mergeCell ref="E19:G19"/>
    <mergeCell ref="I19:J19"/>
    <mergeCell ref="K19:N19"/>
    <mergeCell ref="B2:B24"/>
    <mergeCell ref="I36:N36"/>
    <mergeCell ref="G37:H37"/>
    <mergeCell ref="G38:H38"/>
    <mergeCell ref="C18:C20"/>
    <mergeCell ref="C23:C24"/>
    <mergeCell ref="D21:G21"/>
    <mergeCell ref="H21:N21"/>
    <mergeCell ref="J34:N34"/>
    <mergeCell ref="D23:G23"/>
    <mergeCell ref="I23:N23"/>
    <mergeCell ref="D24:G24"/>
    <mergeCell ref="I24:N24"/>
    <mergeCell ref="D7:F7"/>
    <mergeCell ref="G7:N7"/>
    <mergeCell ref="D13:F13"/>
    <mergeCell ref="G13:H13"/>
    <mergeCell ref="E18:G18"/>
    <mergeCell ref="J13:N13"/>
    <mergeCell ref="C3:E3"/>
    <mergeCell ref="F3:H3"/>
    <mergeCell ref="D5:F5"/>
    <mergeCell ref="G5:H5"/>
    <mergeCell ref="I5:J5"/>
    <mergeCell ref="K45:N45"/>
    <mergeCell ref="K44:N44"/>
    <mergeCell ref="K54:N54"/>
    <mergeCell ref="K53:N53"/>
    <mergeCell ref="K52:N52"/>
    <mergeCell ref="K51:N51"/>
    <mergeCell ref="K50:N50"/>
    <mergeCell ref="D49:N49"/>
    <mergeCell ref="D47:H47"/>
    <mergeCell ref="I48:J48"/>
    <mergeCell ref="D44:H44"/>
    <mergeCell ref="I45:J45"/>
    <mergeCell ref="I46:J46"/>
    <mergeCell ref="D46:H46"/>
    <mergeCell ref="D48:H48"/>
  </mergeCells>
  <dataValidations disablePrompts="1" count="1">
    <dataValidation type="list" allowBlank="1" showInputMessage="1" showErrorMessage="1" sqref="I35:N36" xr:uid="{00000000-0002-0000-0100-000000000000}">
      <formula1>Mögliche_Ursachenliste</formula1>
    </dataValidation>
  </dataValidations>
  <pageMargins left="0.55118110236220474" right="0.39370078740157483" top="1.1366666666666667" bottom="0.82677165354330717" header="0.35433070866141736" footer="0.51181102362204722"/>
  <pageSetup paperSize="9" scale="88" orientation="portrait" r:id="rId1"/>
  <headerFooter>
    <oddHeader>&amp;L&amp;"Arial,Standard"&amp;8&amp;G
Bucher Leichtbau Group&amp;C&amp;"Arial,Standard"&amp;18Formular / Form
&amp;14Lieferantenfehlermeldung / Supplier Complaint Form&amp;R&amp;"Arial,Standard"&amp;8Internal Use Only
ECCD: Not Technical
Template No.: F3150.04.14
Doc. No.: BLGxxx
Rev: 1</oddHeader>
    <oddFooter>&amp;L&amp;"Arial,Standard"&amp;8Prepared by: M. Schuppisser, 22.01.2026
Checked by: M. Christen,  22.01.2026&amp;C&amp;"Arial,Standard"&amp;8Released by:
A. Ulmann,  22.01.2026&amp;R
&amp;"Arial,Standard"&amp;8Page: &amp;P of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100-000001000000}">
          <x14:formula1>
            <xm:f>Dropdowndaten!$V$8:$V$9</xm:f>
          </x14:formula1>
          <xm:sqref>G37:G39</xm:sqref>
        </x14:dataValidation>
        <x14:dataValidation type="list" allowBlank="1" showInputMessage="1" showErrorMessage="1" xr:uid="{00000000-0002-0000-0100-000002000000}">
          <x14:formula1>
            <xm:f>Dropdowndaten!$AM$8:$AM$9</xm:f>
          </x14:formula1>
          <xm:sqref>G34:H34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O34"/>
  <sheetViews>
    <sheetView view="pageLayout" zoomScaleNormal="100" workbookViewId="0">
      <selection activeCell="A6" sqref="A6:B6"/>
    </sheetView>
  </sheetViews>
  <sheetFormatPr baseColWidth="10" defaultColWidth="11.42578125" defaultRowHeight="12.75" x14ac:dyDescent="0.2"/>
  <cols>
    <col min="1" max="1" width="16.28515625" style="2" customWidth="1"/>
    <col min="2" max="2" width="1.28515625" style="2" customWidth="1"/>
    <col min="3" max="3" width="4.28515625" style="2" customWidth="1"/>
    <col min="4" max="4" width="9.85546875" style="2" customWidth="1"/>
    <col min="5" max="5" width="7" style="2" customWidth="1"/>
    <col min="6" max="6" width="10.28515625" style="2" customWidth="1"/>
    <col min="7" max="7" width="13.42578125" style="2" customWidth="1"/>
    <col min="8" max="8" width="16.7109375" style="2" customWidth="1"/>
    <col min="9" max="9" width="14.28515625" style="2" customWidth="1"/>
    <col min="10" max="10" width="14.7109375" style="2" customWidth="1"/>
    <col min="11" max="11" width="6" style="2" customWidth="1"/>
    <col min="12" max="12" width="8.140625" style="2" customWidth="1"/>
    <col min="13" max="13" width="13.7109375" style="2" customWidth="1"/>
    <col min="14" max="16384" width="11.42578125" style="2"/>
  </cols>
  <sheetData>
    <row r="1" spans="1:15" ht="16.5" customHeight="1" x14ac:dyDescent="0.2">
      <c r="A1" s="358" t="s">
        <v>491</v>
      </c>
      <c r="B1" s="359"/>
      <c r="C1" s="359"/>
      <c r="D1" s="359"/>
      <c r="E1" s="362" t="s">
        <v>518</v>
      </c>
      <c r="F1" s="362"/>
      <c r="G1" s="362"/>
      <c r="H1" s="364">
        <f>Erfassung_Recording!H96</f>
        <v>0</v>
      </c>
      <c r="I1" s="365"/>
      <c r="J1" s="405" t="s">
        <v>156</v>
      </c>
      <c r="K1" s="406"/>
      <c r="L1" s="406"/>
      <c r="M1" s="127" t="str">
        <f>Lieferanten_Suppliers!F3</f>
        <v>BLG1900_</v>
      </c>
      <c r="O1" s="3"/>
    </row>
    <row r="2" spans="1:15" ht="16.5" customHeight="1" thickBot="1" x14ac:dyDescent="0.25">
      <c r="A2" s="360"/>
      <c r="B2" s="361"/>
      <c r="C2" s="361"/>
      <c r="D2" s="361"/>
      <c r="E2" s="363"/>
      <c r="F2" s="363"/>
      <c r="G2" s="363"/>
      <c r="H2" s="366"/>
      <c r="I2" s="367"/>
      <c r="J2" s="393" t="s">
        <v>494</v>
      </c>
      <c r="K2" s="349"/>
      <c r="L2" s="349"/>
      <c r="M2" s="147"/>
      <c r="O2" s="3"/>
    </row>
    <row r="3" spans="1:15" ht="16.5" customHeight="1" x14ac:dyDescent="0.2">
      <c r="A3" s="374" t="s">
        <v>153</v>
      </c>
      <c r="B3" s="375"/>
      <c r="C3" s="376">
        <f>Erfassung_Recording!D8</f>
        <v>0</v>
      </c>
      <c r="D3" s="376"/>
      <c r="E3" s="376"/>
      <c r="F3" s="120" t="s">
        <v>492</v>
      </c>
      <c r="G3" s="144">
        <f>Erfassung_Recording!M8</f>
        <v>0</v>
      </c>
      <c r="H3" s="121" t="s">
        <v>155</v>
      </c>
      <c r="I3" s="124">
        <f>Erfassung_Recording!M9</f>
        <v>0</v>
      </c>
      <c r="J3" s="395" t="s">
        <v>496</v>
      </c>
      <c r="K3" s="396"/>
      <c r="L3" s="396"/>
      <c r="M3" s="116"/>
    </row>
    <row r="4" spans="1:15" ht="16.5" customHeight="1" x14ac:dyDescent="0.2">
      <c r="A4" s="393" t="s">
        <v>154</v>
      </c>
      <c r="B4" s="349"/>
      <c r="C4" s="345">
        <f>Erfassung_Recording!I8</f>
        <v>0</v>
      </c>
      <c r="D4" s="345"/>
      <c r="E4" s="345"/>
      <c r="F4" s="345"/>
      <c r="G4" s="345"/>
      <c r="H4" s="119" t="s">
        <v>544</v>
      </c>
      <c r="I4" s="123">
        <f>Erfassung_Recording!I9</f>
        <v>0</v>
      </c>
      <c r="J4" s="395" t="s">
        <v>493</v>
      </c>
      <c r="K4" s="396"/>
      <c r="L4" s="396"/>
      <c r="M4" s="116"/>
      <c r="O4" s="3"/>
    </row>
    <row r="5" spans="1:15" ht="16.5" customHeight="1" x14ac:dyDescent="0.2">
      <c r="A5" s="394" t="s">
        <v>449</v>
      </c>
      <c r="B5" s="182"/>
      <c r="C5" s="392"/>
      <c r="D5" s="392"/>
      <c r="E5" s="392"/>
      <c r="F5" s="145" t="s">
        <v>450</v>
      </c>
      <c r="G5" s="157"/>
      <c r="H5" s="145" t="s">
        <v>497</v>
      </c>
      <c r="I5" s="146"/>
      <c r="J5" s="395" t="s">
        <v>495</v>
      </c>
      <c r="K5" s="396"/>
      <c r="L5" s="396"/>
      <c r="M5" s="116"/>
      <c r="O5" s="3"/>
    </row>
    <row r="6" spans="1:15" ht="28.5" customHeight="1" thickBot="1" x14ac:dyDescent="0.25">
      <c r="A6" s="377" t="s">
        <v>557</v>
      </c>
      <c r="B6" s="378"/>
      <c r="C6" s="379" t="str">
        <f>IF(Erfassung_Recording!D9&gt;1,Erfassung_Recording!D9,"")</f>
        <v/>
      </c>
      <c r="D6" s="380"/>
      <c r="E6" s="381"/>
      <c r="F6" s="175" t="s">
        <v>559</v>
      </c>
      <c r="G6" s="379" t="str">
        <f>IF(Erfassung_Recording!D10&gt;1,Erfassung_Recording!D10,"")</f>
        <v/>
      </c>
      <c r="H6" s="380"/>
      <c r="I6" s="382"/>
      <c r="J6" s="419" t="s">
        <v>157</v>
      </c>
      <c r="K6" s="420"/>
      <c r="L6" s="420"/>
      <c r="M6" s="168"/>
      <c r="O6" s="3"/>
    </row>
    <row r="7" spans="1:15" ht="15" x14ac:dyDescent="0.2">
      <c r="A7" s="368" t="s">
        <v>460</v>
      </c>
      <c r="B7" s="369"/>
      <c r="C7" s="369"/>
      <c r="D7" s="369"/>
      <c r="E7" s="369"/>
      <c r="F7" s="370"/>
      <c r="G7" s="412" t="s">
        <v>6</v>
      </c>
      <c r="H7" s="413"/>
      <c r="I7" s="413"/>
      <c r="J7" s="414"/>
      <c r="K7" s="407" t="s">
        <v>458</v>
      </c>
      <c r="L7" s="408"/>
      <c r="M7" s="409"/>
    </row>
    <row r="8" spans="1:15" ht="13.5" customHeight="1" x14ac:dyDescent="0.2">
      <c r="A8" s="371"/>
      <c r="B8" s="372"/>
      <c r="C8" s="372"/>
      <c r="D8" s="372"/>
      <c r="E8" s="372"/>
      <c r="F8" s="373"/>
      <c r="G8" s="412"/>
      <c r="H8" s="413"/>
      <c r="I8" s="413"/>
      <c r="J8" s="415"/>
      <c r="K8" s="326"/>
      <c r="L8" s="268"/>
      <c r="M8" s="410"/>
    </row>
    <row r="9" spans="1:15" ht="12.75" customHeight="1" x14ac:dyDescent="0.2">
      <c r="A9" s="371"/>
      <c r="B9" s="372"/>
      <c r="C9" s="372"/>
      <c r="D9" s="372"/>
      <c r="E9" s="372"/>
      <c r="F9" s="373"/>
      <c r="G9" s="412"/>
      <c r="H9" s="413"/>
      <c r="I9" s="413"/>
      <c r="J9" s="415"/>
      <c r="K9" s="222"/>
      <c r="L9" s="269"/>
      <c r="M9" s="411"/>
    </row>
    <row r="10" spans="1:15" ht="12.75" customHeight="1" x14ac:dyDescent="0.2">
      <c r="A10" s="371"/>
      <c r="B10" s="372"/>
      <c r="C10" s="372"/>
      <c r="D10" s="372"/>
      <c r="E10" s="372"/>
      <c r="F10" s="373"/>
      <c r="G10" s="371"/>
      <c r="H10" s="372"/>
      <c r="I10" s="372"/>
      <c r="J10" s="372"/>
      <c r="K10" s="372"/>
      <c r="L10" s="372"/>
      <c r="M10" s="373"/>
    </row>
    <row r="11" spans="1:15" ht="12.75" customHeight="1" x14ac:dyDescent="0.2">
      <c r="A11" s="371"/>
      <c r="B11" s="372"/>
      <c r="C11" s="372"/>
      <c r="D11" s="372"/>
      <c r="E11" s="372"/>
      <c r="F11" s="373"/>
      <c r="G11" s="371"/>
      <c r="H11" s="372"/>
      <c r="I11" s="372"/>
      <c r="J11" s="372"/>
      <c r="K11" s="372"/>
      <c r="L11" s="372"/>
      <c r="M11" s="373"/>
    </row>
    <row r="12" spans="1:15" ht="12.75" customHeight="1" x14ac:dyDescent="0.2">
      <c r="A12" s="371"/>
      <c r="B12" s="372"/>
      <c r="C12" s="372"/>
      <c r="D12" s="372"/>
      <c r="E12" s="372"/>
      <c r="F12" s="373"/>
      <c r="G12" s="371"/>
      <c r="H12" s="372"/>
      <c r="I12" s="372"/>
      <c r="J12" s="372"/>
      <c r="K12" s="372"/>
      <c r="L12" s="372"/>
      <c r="M12" s="373"/>
    </row>
    <row r="13" spans="1:15" ht="12.75" customHeight="1" x14ac:dyDescent="0.2">
      <c r="A13" s="371"/>
      <c r="B13" s="372"/>
      <c r="C13" s="372"/>
      <c r="D13" s="372"/>
      <c r="E13" s="372"/>
      <c r="F13" s="373"/>
      <c r="G13" s="371"/>
      <c r="H13" s="372"/>
      <c r="I13" s="372"/>
      <c r="J13" s="372"/>
      <c r="K13" s="372"/>
      <c r="L13" s="372"/>
      <c r="M13" s="373"/>
    </row>
    <row r="14" spans="1:15" ht="25.5" customHeight="1" x14ac:dyDescent="0.2">
      <c r="A14" s="371"/>
      <c r="B14" s="372"/>
      <c r="C14" s="372"/>
      <c r="D14" s="372"/>
      <c r="E14" s="372"/>
      <c r="F14" s="373"/>
      <c r="G14" s="371"/>
      <c r="H14" s="372"/>
      <c r="I14" s="372"/>
      <c r="J14" s="372"/>
      <c r="K14" s="372"/>
      <c r="L14" s="372"/>
      <c r="M14" s="373"/>
    </row>
    <row r="15" spans="1:15" ht="12.75" customHeight="1" x14ac:dyDescent="0.2">
      <c r="A15" s="371"/>
      <c r="B15" s="372"/>
      <c r="C15" s="372"/>
      <c r="D15" s="372"/>
      <c r="E15" s="372"/>
      <c r="F15" s="373"/>
      <c r="G15" s="371"/>
      <c r="H15" s="372"/>
      <c r="I15" s="372"/>
      <c r="J15" s="372"/>
      <c r="K15" s="372"/>
      <c r="L15" s="372"/>
      <c r="M15" s="373"/>
    </row>
    <row r="16" spans="1:15" ht="12.75" customHeight="1" x14ac:dyDescent="0.2">
      <c r="A16" s="371"/>
      <c r="B16" s="372"/>
      <c r="C16" s="372"/>
      <c r="D16" s="372"/>
      <c r="E16" s="372"/>
      <c r="F16" s="373"/>
      <c r="G16" s="416"/>
      <c r="H16" s="417"/>
      <c r="I16" s="417"/>
      <c r="J16" s="417"/>
      <c r="K16" s="417"/>
      <c r="L16" s="417"/>
      <c r="M16" s="418"/>
    </row>
    <row r="17" spans="1:15" ht="15" x14ac:dyDescent="0.2">
      <c r="A17" s="389" t="s">
        <v>461</v>
      </c>
      <c r="B17" s="390"/>
      <c r="C17" s="390"/>
      <c r="D17" s="390"/>
      <c r="E17" s="390"/>
      <c r="F17" s="391"/>
      <c r="G17" s="383" t="s">
        <v>462</v>
      </c>
      <c r="H17" s="384"/>
      <c r="I17" s="384"/>
      <c r="J17" s="384"/>
      <c r="K17" s="384"/>
      <c r="L17" s="384"/>
      <c r="M17" s="385"/>
    </row>
    <row r="18" spans="1:15" ht="6" customHeight="1" x14ac:dyDescent="0.2">
      <c r="A18" s="371"/>
      <c r="B18" s="372"/>
      <c r="C18" s="372"/>
      <c r="D18" s="372"/>
      <c r="E18" s="372"/>
      <c r="F18" s="373"/>
      <c r="G18" s="371"/>
      <c r="H18" s="372"/>
      <c r="I18" s="372"/>
      <c r="J18" s="372"/>
      <c r="K18" s="372"/>
      <c r="L18" s="372"/>
      <c r="M18" s="373"/>
    </row>
    <row r="19" spans="1:15" ht="12.75" customHeight="1" x14ac:dyDescent="0.2">
      <c r="A19" s="371"/>
      <c r="B19" s="372"/>
      <c r="C19" s="372"/>
      <c r="D19" s="372"/>
      <c r="E19" s="372"/>
      <c r="F19" s="373"/>
      <c r="G19" s="371"/>
      <c r="H19" s="372"/>
      <c r="I19" s="372"/>
      <c r="J19" s="372"/>
      <c r="K19" s="372"/>
      <c r="L19" s="372"/>
      <c r="M19" s="373"/>
    </row>
    <row r="20" spans="1:15" ht="15" customHeight="1" x14ac:dyDescent="0.2">
      <c r="A20" s="371"/>
      <c r="B20" s="372"/>
      <c r="C20" s="372"/>
      <c r="D20" s="372"/>
      <c r="E20" s="372"/>
      <c r="F20" s="373"/>
      <c r="G20" s="371"/>
      <c r="H20" s="372"/>
      <c r="I20" s="372"/>
      <c r="J20" s="372"/>
      <c r="K20" s="372"/>
      <c r="L20" s="372"/>
      <c r="M20" s="373"/>
      <c r="O20" s="4"/>
    </row>
    <row r="21" spans="1:15" ht="12.75" customHeight="1" x14ac:dyDescent="0.2">
      <c r="A21" s="371"/>
      <c r="B21" s="372"/>
      <c r="C21" s="372"/>
      <c r="D21" s="372"/>
      <c r="E21" s="372"/>
      <c r="F21" s="373"/>
      <c r="G21" s="371"/>
      <c r="H21" s="372"/>
      <c r="I21" s="372"/>
      <c r="J21" s="372"/>
      <c r="K21" s="372"/>
      <c r="L21" s="372"/>
      <c r="M21" s="373"/>
      <c r="O21" s="4"/>
    </row>
    <row r="22" spans="1:15" ht="12.75" customHeight="1" x14ac:dyDescent="0.2">
      <c r="A22" s="371"/>
      <c r="B22" s="372"/>
      <c r="C22" s="372"/>
      <c r="D22" s="372"/>
      <c r="E22" s="372"/>
      <c r="F22" s="373"/>
      <c r="G22" s="371"/>
      <c r="H22" s="372"/>
      <c r="I22" s="372"/>
      <c r="J22" s="372"/>
      <c r="K22" s="372"/>
      <c r="L22" s="372"/>
      <c r="M22" s="373"/>
      <c r="O22" s="4"/>
    </row>
    <row r="23" spans="1:15" ht="12.75" customHeight="1" x14ac:dyDescent="0.2">
      <c r="A23" s="371"/>
      <c r="B23" s="372"/>
      <c r="C23" s="372"/>
      <c r="D23" s="372"/>
      <c r="E23" s="372"/>
      <c r="F23" s="373"/>
      <c r="G23" s="371"/>
      <c r="H23" s="372"/>
      <c r="I23" s="372"/>
      <c r="J23" s="372"/>
      <c r="K23" s="372"/>
      <c r="L23" s="372"/>
      <c r="M23" s="373"/>
      <c r="O23" s="4"/>
    </row>
    <row r="24" spans="1:15" ht="13.5" customHeight="1" x14ac:dyDescent="0.2">
      <c r="A24" s="371"/>
      <c r="B24" s="372"/>
      <c r="C24" s="372"/>
      <c r="D24" s="372"/>
      <c r="E24" s="372"/>
      <c r="F24" s="373"/>
      <c r="G24" s="371"/>
      <c r="H24" s="372"/>
      <c r="I24" s="372"/>
      <c r="J24" s="372"/>
      <c r="K24" s="372"/>
      <c r="L24" s="372"/>
      <c r="M24" s="373"/>
      <c r="O24" s="4"/>
    </row>
    <row r="25" spans="1:15" ht="18.75" customHeight="1" x14ac:dyDescent="0.2">
      <c r="A25" s="371"/>
      <c r="B25" s="372"/>
      <c r="C25" s="372"/>
      <c r="D25" s="372"/>
      <c r="E25" s="372"/>
      <c r="F25" s="373"/>
      <c r="G25" s="371"/>
      <c r="H25" s="372"/>
      <c r="I25" s="372"/>
      <c r="J25" s="372"/>
      <c r="K25" s="372"/>
      <c r="L25" s="372"/>
      <c r="M25" s="373"/>
      <c r="O25" s="4"/>
    </row>
    <row r="26" spans="1:15" ht="6" customHeight="1" thickBot="1" x14ac:dyDescent="0.25">
      <c r="A26" s="386"/>
      <c r="B26" s="387"/>
      <c r="C26" s="387"/>
      <c r="D26" s="387"/>
      <c r="E26" s="387"/>
      <c r="F26" s="388"/>
      <c r="G26" s="386"/>
      <c r="H26" s="387"/>
      <c r="I26" s="387"/>
      <c r="J26" s="387"/>
      <c r="K26" s="387"/>
      <c r="L26" s="387"/>
      <c r="M26" s="388"/>
      <c r="O26" s="4"/>
    </row>
    <row r="27" spans="1:15" ht="31.5" customHeight="1" x14ac:dyDescent="0.2">
      <c r="A27" s="65" t="s">
        <v>7</v>
      </c>
      <c r="B27" s="397" t="s">
        <v>332</v>
      </c>
      <c r="C27" s="398"/>
      <c r="D27" s="399"/>
      <c r="E27" s="400" t="s">
        <v>448</v>
      </c>
      <c r="F27" s="400"/>
      <c r="G27" s="400"/>
      <c r="H27" s="400"/>
      <c r="I27" s="125" t="s">
        <v>456</v>
      </c>
      <c r="J27" s="66" t="s">
        <v>333</v>
      </c>
      <c r="K27" s="401" t="s">
        <v>447</v>
      </c>
      <c r="L27" s="401"/>
      <c r="M27" s="402"/>
      <c r="O27" s="3"/>
    </row>
    <row r="28" spans="1:15" ht="16.5" customHeight="1" x14ac:dyDescent="0.2">
      <c r="A28" s="118" t="s">
        <v>446</v>
      </c>
      <c r="B28" s="330"/>
      <c r="C28" s="330"/>
      <c r="D28" s="330"/>
      <c r="E28" s="330"/>
      <c r="F28" s="330"/>
      <c r="G28" s="90"/>
      <c r="H28" s="90"/>
      <c r="I28" s="90"/>
      <c r="J28" s="135"/>
      <c r="K28" s="330"/>
      <c r="L28" s="330"/>
      <c r="M28" s="252"/>
      <c r="O28" s="3"/>
    </row>
    <row r="29" spans="1:15" ht="16.5" customHeight="1" x14ac:dyDescent="0.2">
      <c r="A29" s="126" t="s">
        <v>9</v>
      </c>
      <c r="B29" s="330"/>
      <c r="C29" s="330"/>
      <c r="D29" s="330"/>
      <c r="E29" s="330"/>
      <c r="F29" s="330"/>
      <c r="G29" s="90"/>
      <c r="H29" s="90"/>
      <c r="I29" s="90"/>
      <c r="J29" s="135"/>
      <c r="K29" s="330"/>
      <c r="L29" s="330"/>
      <c r="M29" s="252"/>
      <c r="O29" s="3"/>
    </row>
    <row r="30" spans="1:15" ht="16.5" customHeight="1" x14ac:dyDescent="0.2">
      <c r="A30" s="126" t="s">
        <v>158</v>
      </c>
      <c r="B30" s="330"/>
      <c r="C30" s="330"/>
      <c r="D30" s="330"/>
      <c r="E30" s="330"/>
      <c r="F30" s="330"/>
      <c r="G30" s="90"/>
      <c r="H30" s="90"/>
      <c r="I30" s="90"/>
      <c r="J30" s="135"/>
      <c r="K30" s="330"/>
      <c r="L30" s="330"/>
      <c r="M30" s="252"/>
    </row>
    <row r="31" spans="1:15" ht="16.5" customHeight="1" thickBot="1" x14ac:dyDescent="0.25">
      <c r="A31" s="115" t="s">
        <v>159</v>
      </c>
      <c r="B31" s="247"/>
      <c r="C31" s="247"/>
      <c r="D31" s="247"/>
      <c r="E31" s="247"/>
      <c r="F31" s="247"/>
      <c r="G31" s="133"/>
      <c r="H31" s="133"/>
      <c r="I31" s="133"/>
      <c r="J31" s="134"/>
      <c r="K31" s="247"/>
      <c r="L31" s="247"/>
      <c r="M31" s="248"/>
    </row>
    <row r="32" spans="1:15" ht="14.25" customHeight="1" x14ac:dyDescent="0.2">
      <c r="A32" s="403" t="s">
        <v>459</v>
      </c>
      <c r="B32" s="403"/>
      <c r="C32" s="403"/>
      <c r="D32" s="403"/>
      <c r="E32" s="403"/>
      <c r="F32" s="403"/>
      <c r="G32" s="403"/>
      <c r="H32" s="403" t="s">
        <v>457</v>
      </c>
      <c r="I32" s="403"/>
    </row>
    <row r="33" spans="1:11" x14ac:dyDescent="0.2">
      <c r="A33" s="404"/>
      <c r="B33" s="404"/>
      <c r="C33" s="404"/>
      <c r="D33" s="404"/>
      <c r="E33" s="404"/>
      <c r="F33" s="404"/>
      <c r="G33" s="404"/>
      <c r="H33" s="404"/>
      <c r="I33" s="404"/>
      <c r="J33" s="67"/>
      <c r="K33" s="68" t="s">
        <v>334</v>
      </c>
    </row>
    <row r="34" spans="1:11" x14ac:dyDescent="0.2">
      <c r="I34" s="117"/>
    </row>
  </sheetData>
  <sheetProtection algorithmName="SHA-512" hashValue="xQIT8xAeI73Ntpr72UTwIxs1tdQnH3EqByb0czkXajVHu1oYFqvC39uynZF/laseRCvDOt1UuhuV7khKWrExsg==" saltValue="e4UTsAob/Yol/fKiFdQOtg==" spinCount="100000" sheet="1" formatCells="0" formatColumns="0" formatRows="0" insertRows="0" deleteRows="0" sort="0" pivotTables="0"/>
  <mergeCells count="45">
    <mergeCell ref="A32:G33"/>
    <mergeCell ref="H32:I33"/>
    <mergeCell ref="J1:L1"/>
    <mergeCell ref="K7:L9"/>
    <mergeCell ref="M7:M9"/>
    <mergeCell ref="G7:J9"/>
    <mergeCell ref="G10:M16"/>
    <mergeCell ref="J3:L3"/>
    <mergeCell ref="J2:L2"/>
    <mergeCell ref="J6:L6"/>
    <mergeCell ref="K31:M31"/>
    <mergeCell ref="B31:D31"/>
    <mergeCell ref="E29:F29"/>
    <mergeCell ref="E30:F30"/>
    <mergeCell ref="E31:F31"/>
    <mergeCell ref="K30:M30"/>
    <mergeCell ref="K29:M29"/>
    <mergeCell ref="B29:D29"/>
    <mergeCell ref="B30:D30"/>
    <mergeCell ref="B27:D27"/>
    <mergeCell ref="E27:H27"/>
    <mergeCell ref="K27:M27"/>
    <mergeCell ref="K28:M28"/>
    <mergeCell ref="E28:F28"/>
    <mergeCell ref="B28:D28"/>
    <mergeCell ref="G17:M17"/>
    <mergeCell ref="G18:M26"/>
    <mergeCell ref="A17:F17"/>
    <mergeCell ref="A18:F26"/>
    <mergeCell ref="C4:G4"/>
    <mergeCell ref="C5:E5"/>
    <mergeCell ref="A4:B4"/>
    <mergeCell ref="A5:B5"/>
    <mergeCell ref="J4:L4"/>
    <mergeCell ref="J5:L5"/>
    <mergeCell ref="A1:D2"/>
    <mergeCell ref="E1:G2"/>
    <mergeCell ref="H1:I2"/>
    <mergeCell ref="A7:F7"/>
    <mergeCell ref="A8:F16"/>
    <mergeCell ref="A3:B3"/>
    <mergeCell ref="C3:E3"/>
    <mergeCell ref="A6:B6"/>
    <mergeCell ref="C6:E6"/>
    <mergeCell ref="G6:I6"/>
  </mergeCells>
  <pageMargins left="0.7" right="0.90625" top="1.0588541666666667" bottom="0.65625" header="0.3" footer="0.3"/>
  <pageSetup paperSize="9" scale="95" orientation="landscape" r:id="rId1"/>
  <headerFooter>
    <oddHeader>&amp;L&amp;"Arial,Standard"&amp;8&amp;G
Bucher Leichtbau Group&amp;C&amp;"Arial,Standard"&amp;14
Bucher Concession&amp;R&amp;"Arial,Standard"&amp;8Internal Use Only
ECCD: Not Technical
Template No.: F3150.04.14
Doc. No.: BLGxxx
Rev: 1</oddHeader>
    <oddFooter>&amp;R&amp;"Arial,Standard"&amp;8
Page: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7"/>
  <sheetViews>
    <sheetView view="pageLayout" zoomScaleNormal="115" workbookViewId="0">
      <selection activeCell="A7" sqref="A7:H10"/>
    </sheetView>
  </sheetViews>
  <sheetFormatPr baseColWidth="10" defaultRowHeight="15" x14ac:dyDescent="0.25"/>
  <cols>
    <col min="1" max="2" width="8.7109375" customWidth="1"/>
    <col min="3" max="3" width="9.42578125" customWidth="1"/>
    <col min="4" max="4" width="9" customWidth="1"/>
    <col min="10" max="10" width="6.42578125" customWidth="1"/>
    <col min="11" max="11" width="8.42578125" customWidth="1"/>
    <col min="13" max="13" width="9.140625" customWidth="1"/>
  </cols>
  <sheetData>
    <row r="1" spans="1:13" ht="20.25" customHeight="1" thickTop="1" x14ac:dyDescent="0.25">
      <c r="A1" s="436" t="s">
        <v>306</v>
      </c>
      <c r="B1" s="437"/>
      <c r="C1" s="427" t="s">
        <v>258</v>
      </c>
      <c r="D1" s="424"/>
      <c r="E1" s="427" t="s">
        <v>259</v>
      </c>
      <c r="F1" s="424"/>
      <c r="G1" s="427" t="s">
        <v>260</v>
      </c>
      <c r="H1" s="428"/>
      <c r="I1" s="428"/>
      <c r="J1" s="431"/>
      <c r="K1" s="432"/>
      <c r="L1" s="445" t="s">
        <v>261</v>
      </c>
      <c r="M1" s="421" t="s">
        <v>262</v>
      </c>
    </row>
    <row r="2" spans="1:13" ht="20.25" customHeight="1" thickBot="1" x14ac:dyDescent="0.3">
      <c r="A2" s="438"/>
      <c r="B2" s="439"/>
      <c r="C2" s="440"/>
      <c r="D2" s="441"/>
      <c r="E2" s="440"/>
      <c r="F2" s="441"/>
      <c r="G2" s="440"/>
      <c r="H2" s="442"/>
      <c r="I2" s="442"/>
      <c r="J2" s="443"/>
      <c r="K2" s="444"/>
      <c r="L2" s="446"/>
      <c r="M2" s="422"/>
    </row>
    <row r="3" spans="1:13" ht="20.25" customHeight="1" thickTop="1" x14ac:dyDescent="0.25">
      <c r="A3" s="423" t="s">
        <v>263</v>
      </c>
      <c r="B3" s="424"/>
      <c r="C3" s="427" t="s">
        <v>264</v>
      </c>
      <c r="D3" s="428"/>
      <c r="E3" s="428"/>
      <c r="F3" s="424"/>
      <c r="G3" s="427" t="s">
        <v>265</v>
      </c>
      <c r="H3" s="424"/>
      <c r="I3" s="427" t="s">
        <v>266</v>
      </c>
      <c r="J3" s="431"/>
      <c r="K3" s="431"/>
      <c r="L3" s="432"/>
      <c r="M3" s="421" t="s">
        <v>267</v>
      </c>
    </row>
    <row r="4" spans="1:13" ht="20.25" customHeight="1" thickBot="1" x14ac:dyDescent="0.3">
      <c r="A4" s="425"/>
      <c r="B4" s="426"/>
      <c r="C4" s="429"/>
      <c r="D4" s="430"/>
      <c r="E4" s="430"/>
      <c r="F4" s="426"/>
      <c r="G4" s="429"/>
      <c r="H4" s="426"/>
      <c r="I4" s="429"/>
      <c r="J4" s="433"/>
      <c r="K4" s="433"/>
      <c r="L4" s="434"/>
      <c r="M4" s="435"/>
    </row>
    <row r="5" spans="1:13" ht="20.25" customHeight="1" x14ac:dyDescent="0.25">
      <c r="A5" s="459" t="s">
        <v>268</v>
      </c>
      <c r="B5" s="449" t="s">
        <v>269</v>
      </c>
      <c r="C5" s="447" t="s">
        <v>270</v>
      </c>
      <c r="D5" s="448"/>
      <c r="E5" s="447" t="s">
        <v>271</v>
      </c>
      <c r="F5" s="448"/>
      <c r="G5" s="447" t="s">
        <v>272</v>
      </c>
      <c r="H5" s="448"/>
      <c r="I5" s="449" t="s">
        <v>273</v>
      </c>
      <c r="J5" s="447" t="s">
        <v>274</v>
      </c>
      <c r="K5" s="448"/>
      <c r="L5" s="449" t="s">
        <v>275</v>
      </c>
      <c r="M5" s="450" t="s">
        <v>276</v>
      </c>
    </row>
    <row r="6" spans="1:13" ht="20.25" customHeight="1" thickBot="1" x14ac:dyDescent="0.3">
      <c r="A6" s="460"/>
      <c r="B6" s="446"/>
      <c r="C6" s="440"/>
      <c r="D6" s="441"/>
      <c r="E6" s="440"/>
      <c r="F6" s="441"/>
      <c r="G6" s="440"/>
      <c r="H6" s="441"/>
      <c r="I6" s="446"/>
      <c r="J6" s="440"/>
      <c r="K6" s="441"/>
      <c r="L6" s="446"/>
      <c r="M6" s="422"/>
    </row>
    <row r="7" spans="1:13" ht="21" customHeight="1" thickTop="1" x14ac:dyDescent="0.25">
      <c r="A7" s="423" t="s">
        <v>277</v>
      </c>
      <c r="B7" s="428"/>
      <c r="C7" s="428"/>
      <c r="D7" s="428"/>
      <c r="E7" s="428"/>
      <c r="F7" s="428"/>
      <c r="G7" s="428"/>
      <c r="H7" s="424"/>
      <c r="I7" s="427" t="s">
        <v>278</v>
      </c>
      <c r="J7" s="432"/>
      <c r="K7" s="445" t="s">
        <v>279</v>
      </c>
      <c r="L7" s="427" t="s">
        <v>280</v>
      </c>
      <c r="M7" s="455"/>
    </row>
    <row r="8" spans="1:13" ht="21" customHeight="1" thickBot="1" x14ac:dyDescent="0.3">
      <c r="A8" s="451"/>
      <c r="B8" s="452"/>
      <c r="C8" s="452"/>
      <c r="D8" s="452"/>
      <c r="E8" s="452"/>
      <c r="F8" s="452"/>
      <c r="G8" s="452"/>
      <c r="H8" s="453"/>
      <c r="I8" s="429"/>
      <c r="J8" s="434"/>
      <c r="K8" s="454"/>
      <c r="L8" s="429"/>
      <c r="M8" s="456"/>
    </row>
    <row r="9" spans="1:13" ht="21" customHeight="1" x14ac:dyDescent="0.25">
      <c r="A9" s="451"/>
      <c r="B9" s="452"/>
      <c r="C9" s="452"/>
      <c r="D9" s="452"/>
      <c r="E9" s="452"/>
      <c r="F9" s="452"/>
      <c r="G9" s="452"/>
      <c r="H9" s="453"/>
      <c r="I9" s="447" t="s">
        <v>281</v>
      </c>
      <c r="J9" s="457"/>
      <c r="K9" s="458"/>
      <c r="L9" s="447" t="s">
        <v>282</v>
      </c>
      <c r="M9" s="461"/>
    </row>
    <row r="10" spans="1:13" ht="13.5" customHeight="1" thickBot="1" x14ac:dyDescent="0.3">
      <c r="A10" s="425"/>
      <c r="B10" s="430"/>
      <c r="C10" s="430"/>
      <c r="D10" s="430"/>
      <c r="E10" s="430"/>
      <c r="F10" s="430"/>
      <c r="G10" s="430"/>
      <c r="H10" s="426"/>
      <c r="I10" s="429"/>
      <c r="J10" s="433"/>
      <c r="K10" s="434"/>
      <c r="L10" s="429"/>
      <c r="M10" s="456"/>
    </row>
    <row r="11" spans="1:13" ht="16.5" customHeight="1" x14ac:dyDescent="0.25">
      <c r="A11" s="459" t="s">
        <v>283</v>
      </c>
      <c r="B11" s="449" t="s">
        <v>284</v>
      </c>
      <c r="C11" s="447" t="s">
        <v>285</v>
      </c>
      <c r="D11" s="448"/>
      <c r="E11" s="447" t="s">
        <v>286</v>
      </c>
      <c r="F11" s="463"/>
      <c r="G11" s="463"/>
      <c r="H11" s="448"/>
      <c r="I11" s="447" t="s">
        <v>287</v>
      </c>
      <c r="J11" s="457"/>
      <c r="K11" s="457"/>
      <c r="L11" s="457"/>
      <c r="M11" s="464"/>
    </row>
    <row r="12" spans="1:13" ht="16.5" customHeight="1" thickBot="1" x14ac:dyDescent="0.3">
      <c r="A12" s="462"/>
      <c r="B12" s="454"/>
      <c r="C12" s="429"/>
      <c r="D12" s="426"/>
      <c r="E12" s="429"/>
      <c r="F12" s="430"/>
      <c r="G12" s="430"/>
      <c r="H12" s="426"/>
      <c r="I12" s="429"/>
      <c r="J12" s="433"/>
      <c r="K12" s="433"/>
      <c r="L12" s="433"/>
      <c r="M12" s="465"/>
    </row>
    <row r="13" spans="1:13" ht="16.5" customHeight="1" x14ac:dyDescent="0.25">
      <c r="A13" s="466" t="s">
        <v>288</v>
      </c>
      <c r="B13" s="448"/>
      <c r="C13" s="447" t="s">
        <v>289</v>
      </c>
      <c r="D13" s="463"/>
      <c r="E13" s="463"/>
      <c r="F13" s="463"/>
      <c r="G13" s="463"/>
      <c r="H13" s="463"/>
      <c r="I13" s="448"/>
      <c r="J13" s="447" t="s">
        <v>290</v>
      </c>
      <c r="K13" s="448"/>
      <c r="L13" s="447" t="s">
        <v>291</v>
      </c>
      <c r="M13" s="461"/>
    </row>
    <row r="14" spans="1:13" ht="16.5" customHeight="1" thickBot="1" x14ac:dyDescent="0.3">
      <c r="A14" s="467"/>
      <c r="B14" s="441"/>
      <c r="C14" s="440"/>
      <c r="D14" s="442"/>
      <c r="E14" s="442"/>
      <c r="F14" s="442"/>
      <c r="G14" s="442"/>
      <c r="H14" s="442"/>
      <c r="I14" s="441"/>
      <c r="J14" s="440"/>
      <c r="K14" s="441"/>
      <c r="L14" s="440"/>
      <c r="M14" s="469"/>
    </row>
    <row r="15" spans="1:13" ht="16.5" customHeight="1" thickTop="1" x14ac:dyDescent="0.25">
      <c r="A15" s="423" t="s">
        <v>292</v>
      </c>
      <c r="B15" s="428"/>
      <c r="C15" s="428"/>
      <c r="D15" s="428"/>
      <c r="E15" s="428"/>
      <c r="F15" s="428"/>
      <c r="G15" s="428"/>
      <c r="H15" s="428"/>
      <c r="I15" s="428"/>
      <c r="J15" s="431"/>
      <c r="K15" s="431"/>
      <c r="L15" s="431"/>
      <c r="M15" s="470"/>
    </row>
    <row r="16" spans="1:13" ht="16.5" customHeight="1" thickBot="1" x14ac:dyDescent="0.3">
      <c r="A16" s="425"/>
      <c r="B16" s="430"/>
      <c r="C16" s="430"/>
      <c r="D16" s="430"/>
      <c r="E16" s="430"/>
      <c r="F16" s="430"/>
      <c r="G16" s="430"/>
      <c r="H16" s="430"/>
      <c r="I16" s="430"/>
      <c r="J16" s="433"/>
      <c r="K16" s="433"/>
      <c r="L16" s="433"/>
      <c r="M16" s="465"/>
    </row>
    <row r="17" spans="1:13" ht="16.5" customHeight="1" x14ac:dyDescent="0.25">
      <c r="A17" s="466" t="s">
        <v>293</v>
      </c>
      <c r="B17" s="448"/>
      <c r="C17" s="447" t="s">
        <v>294</v>
      </c>
      <c r="D17" s="448"/>
      <c r="E17" s="447" t="s">
        <v>295</v>
      </c>
      <c r="F17" s="463"/>
      <c r="G17" s="463"/>
      <c r="H17" s="463"/>
      <c r="I17" s="463"/>
      <c r="J17" s="457"/>
      <c r="K17" s="458"/>
      <c r="L17" s="447" t="s">
        <v>296</v>
      </c>
      <c r="M17" s="461"/>
    </row>
    <row r="18" spans="1:13" ht="16.5" customHeight="1" thickBot="1" x14ac:dyDescent="0.3">
      <c r="A18" s="425"/>
      <c r="B18" s="426"/>
      <c r="C18" s="429"/>
      <c r="D18" s="426"/>
      <c r="E18" s="429"/>
      <c r="F18" s="430"/>
      <c r="G18" s="430"/>
      <c r="H18" s="430"/>
      <c r="I18" s="430"/>
      <c r="J18" s="433"/>
      <c r="K18" s="434"/>
      <c r="L18" s="429"/>
      <c r="M18" s="456"/>
    </row>
    <row r="19" spans="1:13" ht="21" customHeight="1" x14ac:dyDescent="0.25">
      <c r="A19" s="466" t="s">
        <v>297</v>
      </c>
      <c r="B19" s="463"/>
      <c r="C19" s="463"/>
      <c r="D19" s="463"/>
      <c r="E19" s="463"/>
      <c r="F19" s="463"/>
      <c r="G19" s="463"/>
      <c r="H19" s="463"/>
      <c r="I19" s="463"/>
      <c r="J19" s="457"/>
      <c r="K19" s="457"/>
      <c r="L19" s="457"/>
      <c r="M19" s="464"/>
    </row>
    <row r="20" spans="1:13" ht="4.5" customHeight="1" thickBot="1" x14ac:dyDescent="0.3">
      <c r="A20" s="467"/>
      <c r="B20" s="442"/>
      <c r="C20" s="442"/>
      <c r="D20" s="442"/>
      <c r="E20" s="442"/>
      <c r="F20" s="442"/>
      <c r="G20" s="442"/>
      <c r="H20" s="442"/>
      <c r="I20" s="442"/>
      <c r="J20" s="443"/>
      <c r="K20" s="443"/>
      <c r="L20" s="443"/>
      <c r="M20" s="468"/>
    </row>
    <row r="21" spans="1:13" ht="13.5" customHeight="1" thickTop="1" x14ac:dyDescent="0.25">
      <c r="A21" s="423" t="s">
        <v>298</v>
      </c>
      <c r="B21" s="428"/>
      <c r="C21" s="424"/>
      <c r="D21" s="427" t="s">
        <v>299</v>
      </c>
      <c r="E21" s="424"/>
      <c r="F21" s="427" t="s">
        <v>300</v>
      </c>
      <c r="G21" s="424"/>
      <c r="H21" s="427" t="s">
        <v>300</v>
      </c>
      <c r="I21" s="455"/>
      <c r="J21" s="423" t="s">
        <v>301</v>
      </c>
      <c r="K21" s="428"/>
      <c r="L21" s="428"/>
      <c r="M21" s="455"/>
    </row>
    <row r="22" spans="1:13" ht="13.5" customHeight="1" thickBot="1" x14ac:dyDescent="0.3">
      <c r="A22" s="451"/>
      <c r="B22" s="452"/>
      <c r="C22" s="453"/>
      <c r="D22" s="471"/>
      <c r="E22" s="453"/>
      <c r="F22" s="471"/>
      <c r="G22" s="453"/>
      <c r="H22" s="471"/>
      <c r="I22" s="472"/>
      <c r="J22" s="467"/>
      <c r="K22" s="442"/>
      <c r="L22" s="442"/>
      <c r="M22" s="469"/>
    </row>
    <row r="23" spans="1:13" ht="13.5" customHeight="1" thickTop="1" x14ac:dyDescent="0.25">
      <c r="A23" s="451"/>
      <c r="B23" s="452"/>
      <c r="C23" s="453"/>
      <c r="D23" s="471"/>
      <c r="E23" s="453"/>
      <c r="F23" s="471"/>
      <c r="G23" s="453"/>
      <c r="H23" s="471"/>
      <c r="I23" s="472"/>
      <c r="J23" s="423" t="s">
        <v>302</v>
      </c>
      <c r="K23" s="428"/>
      <c r="L23" s="428"/>
      <c r="M23" s="455"/>
    </row>
    <row r="24" spans="1:13" ht="13.5" customHeight="1" thickBot="1" x14ac:dyDescent="0.3">
      <c r="A24" s="425"/>
      <c r="B24" s="430"/>
      <c r="C24" s="426"/>
      <c r="D24" s="429"/>
      <c r="E24" s="426"/>
      <c r="F24" s="429"/>
      <c r="G24" s="426"/>
      <c r="H24" s="429"/>
      <c r="I24" s="456"/>
      <c r="J24" s="425"/>
      <c r="K24" s="430"/>
      <c r="L24" s="430"/>
      <c r="M24" s="456"/>
    </row>
    <row r="25" spans="1:13" ht="28.5" customHeight="1" x14ac:dyDescent="0.25">
      <c r="A25" s="466" t="s">
        <v>303</v>
      </c>
      <c r="B25" s="463"/>
      <c r="C25" s="448"/>
      <c r="D25" s="447" t="s">
        <v>300</v>
      </c>
      <c r="E25" s="448"/>
      <c r="F25" s="447" t="s">
        <v>300</v>
      </c>
      <c r="G25" s="448"/>
      <c r="H25" s="447" t="s">
        <v>300</v>
      </c>
      <c r="I25" s="461"/>
      <c r="J25" s="466" t="s">
        <v>304</v>
      </c>
      <c r="K25" s="448"/>
      <c r="L25" s="447" t="s">
        <v>305</v>
      </c>
      <c r="M25" s="461"/>
    </row>
    <row r="26" spans="1:13" ht="28.5" customHeight="1" thickBot="1" x14ac:dyDescent="0.3">
      <c r="A26" s="467"/>
      <c r="B26" s="442"/>
      <c r="C26" s="441"/>
      <c r="D26" s="440"/>
      <c r="E26" s="441"/>
      <c r="F26" s="440"/>
      <c r="G26" s="441"/>
      <c r="H26" s="440"/>
      <c r="I26" s="469"/>
      <c r="J26" s="467"/>
      <c r="K26" s="441"/>
      <c r="L26" s="440"/>
      <c r="M26" s="469"/>
    </row>
    <row r="27" spans="1:13" ht="15.75" thickTop="1" x14ac:dyDescent="0.25"/>
  </sheetData>
  <sheetProtection password="E9FD" sheet="1" formatCells="0" formatColumns="0" formatRows="0" insertHyperlinks="0"/>
  <mergeCells count="61">
    <mergeCell ref="L25:M26"/>
    <mergeCell ref="A21:C24"/>
    <mergeCell ref="D21:E24"/>
    <mergeCell ref="F21:G24"/>
    <mergeCell ref="H21:I24"/>
    <mergeCell ref="J21:M22"/>
    <mergeCell ref="J23:M24"/>
    <mergeCell ref="A25:C26"/>
    <mergeCell ref="D25:E26"/>
    <mergeCell ref="F25:G26"/>
    <mergeCell ref="H25:I26"/>
    <mergeCell ref="J25:K26"/>
    <mergeCell ref="A19:I20"/>
    <mergeCell ref="J19:M20"/>
    <mergeCell ref="A13:B14"/>
    <mergeCell ref="C13:I14"/>
    <mergeCell ref="J13:K14"/>
    <mergeCell ref="L13:M14"/>
    <mergeCell ref="A15:I16"/>
    <mergeCell ref="J15:M16"/>
    <mergeCell ref="A17:B18"/>
    <mergeCell ref="C17:D18"/>
    <mergeCell ref="E17:I18"/>
    <mergeCell ref="J17:K18"/>
    <mergeCell ref="L17:M18"/>
    <mergeCell ref="L9:M10"/>
    <mergeCell ref="A11:A12"/>
    <mergeCell ref="B11:B12"/>
    <mergeCell ref="C11:D12"/>
    <mergeCell ref="E11:H12"/>
    <mergeCell ref="I11:I12"/>
    <mergeCell ref="J11:M12"/>
    <mergeCell ref="J5:K6"/>
    <mergeCell ref="L5:L6"/>
    <mergeCell ref="M5:M6"/>
    <mergeCell ref="A7:H10"/>
    <mergeCell ref="I7:I8"/>
    <mergeCell ref="J7:J8"/>
    <mergeCell ref="K7:K8"/>
    <mergeCell ref="L7:M8"/>
    <mergeCell ref="I9:I10"/>
    <mergeCell ref="J9:K10"/>
    <mergeCell ref="A5:A6"/>
    <mergeCell ref="B5:B6"/>
    <mergeCell ref="C5:D6"/>
    <mergeCell ref="E5:F6"/>
    <mergeCell ref="G5:H6"/>
    <mergeCell ref="I5:I6"/>
    <mergeCell ref="M1:M2"/>
    <mergeCell ref="A3:B4"/>
    <mergeCell ref="C3:F4"/>
    <mergeCell ref="G3:H4"/>
    <mergeCell ref="I3:I4"/>
    <mergeCell ref="J3:L4"/>
    <mergeCell ref="M3:M4"/>
    <mergeCell ref="A1:B2"/>
    <mergeCell ref="C1:D2"/>
    <mergeCell ref="E1:F2"/>
    <mergeCell ref="G1:I2"/>
    <mergeCell ref="J1:K2"/>
    <mergeCell ref="L1:L2"/>
  </mergeCells>
  <pageMargins left="0.70866141732283472" right="0.9055118110236221" top="1.1770833333333333" bottom="0.6692913385826772" header="0.31496062992125984" footer="0.31496062992125984"/>
  <pageSetup paperSize="9" orientation="landscape" r:id="rId1"/>
  <headerFooter>
    <oddHeader>&amp;L&amp;"Arial,Standard"&amp;8&amp;G
Bucher Leichtbau Group&amp;C&amp;"Arial,Standard"&amp;18Form&amp;14
Nonconformance Form (DIN EN 9131)&amp;R&amp;"Arial,Standard"&amp;8Internal Use Only
ECCD: Not Technical
Template No.: F3150.04.14
Doc. No.: BLGxxx
Rev: 1</oddHeader>
    <oddFooter>&amp;L&amp;"Arial,Standard"&amp;8Prepared by: M. Schuppisser, 22.01.2026
Checked by: M. Christen,  22.01.2026&amp;C&amp;"Arial,Standard"&amp;8Released by:
A. Ulmann,  22.01.2026&amp;R&amp;"Arial,Standard"&amp;8
Page: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M101"/>
  <sheetViews>
    <sheetView view="pageLayout" zoomScaleNormal="100" zoomScaleSheetLayoutView="115" workbookViewId="0">
      <selection activeCell="H18" sqref="H18:I18"/>
    </sheetView>
  </sheetViews>
  <sheetFormatPr baseColWidth="10" defaultColWidth="11.42578125" defaultRowHeight="12.75" x14ac:dyDescent="0.2"/>
  <cols>
    <col min="1" max="1" width="1.7109375" style="2" customWidth="1"/>
    <col min="2" max="2" width="14.140625" style="2" customWidth="1"/>
    <col min="3" max="3" width="11.5703125" style="2" customWidth="1"/>
    <col min="4" max="4" width="9.5703125" style="2" customWidth="1"/>
    <col min="5" max="5" width="2.85546875" style="2" customWidth="1"/>
    <col min="6" max="6" width="4.7109375" style="2" customWidth="1"/>
    <col min="7" max="7" width="10.42578125" style="2" customWidth="1"/>
    <col min="8" max="8" width="12.5703125" style="2" customWidth="1"/>
    <col min="9" max="9" width="2.7109375" style="2" customWidth="1"/>
    <col min="10" max="10" width="9.5703125" style="2" customWidth="1"/>
    <col min="11" max="11" width="0.85546875" style="2" customWidth="1"/>
    <col min="12" max="12" width="0.7109375" style="2" customWidth="1"/>
    <col min="13" max="13" width="3.7109375" style="2" customWidth="1"/>
    <col min="14" max="14" width="1.7109375" style="2" customWidth="1"/>
    <col min="15" max="15" width="5.85546875" style="2" customWidth="1"/>
    <col min="16" max="16" width="3.5703125" style="2" customWidth="1"/>
    <col min="17" max="17" width="5.5703125" style="2" customWidth="1"/>
    <col min="18" max="18" width="4.85546875" style="2" customWidth="1"/>
    <col min="19" max="19" width="4.42578125" style="2" customWidth="1"/>
    <col min="20" max="20" width="5.5703125" style="2" customWidth="1"/>
    <col min="21" max="21" width="4.85546875" style="2" customWidth="1"/>
    <col min="22" max="22" width="5.140625" style="2" customWidth="1"/>
    <col min="23" max="23" width="5.28515625" style="2" customWidth="1"/>
    <col min="24" max="16384" width="11.42578125" style="2"/>
  </cols>
  <sheetData>
    <row r="2" spans="2:13" x14ac:dyDescent="0.2">
      <c r="B2" s="351" t="s">
        <v>180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</row>
    <row r="3" spans="2:13" x14ac:dyDescent="0.2">
      <c r="B3" s="182" t="s">
        <v>97</v>
      </c>
      <c r="C3" s="182"/>
      <c r="D3" s="182"/>
      <c r="E3" s="345" t="str">
        <f>Lieferanten_Suppliers!F3</f>
        <v>BLG1900_</v>
      </c>
      <c r="F3" s="345"/>
      <c r="G3" s="345"/>
      <c r="H3" s="13" t="s">
        <v>98</v>
      </c>
      <c r="I3" s="345">
        <f>Erfassung_Recording!J3</f>
        <v>0</v>
      </c>
      <c r="J3" s="345"/>
      <c r="K3" s="345"/>
      <c r="L3" s="345"/>
      <c r="M3" s="345"/>
    </row>
    <row r="4" spans="2:13" x14ac:dyDescent="0.2">
      <c r="B4" s="24"/>
      <c r="C4" s="24"/>
      <c r="D4" s="24"/>
      <c r="E4" s="26"/>
      <c r="F4" s="26"/>
      <c r="G4" s="28"/>
      <c r="H4" s="29"/>
      <c r="I4" s="26"/>
      <c r="J4" s="26"/>
      <c r="K4" s="25"/>
      <c r="L4" s="25"/>
      <c r="M4" s="22"/>
    </row>
    <row r="5" spans="2:13" ht="25.5" x14ac:dyDescent="0.2">
      <c r="B5" s="11" t="s">
        <v>104</v>
      </c>
      <c r="C5" s="342">
        <f>Erfassung_Recording!D8</f>
        <v>0</v>
      </c>
      <c r="D5" s="343"/>
      <c r="E5" s="344"/>
      <c r="F5" s="179" t="s">
        <v>105</v>
      </c>
      <c r="G5" s="179"/>
      <c r="H5" s="342">
        <f>Erfassung_Recording!I8</f>
        <v>0</v>
      </c>
      <c r="I5" s="344"/>
      <c r="J5" s="11" t="s">
        <v>106</v>
      </c>
      <c r="K5" s="349">
        <f>Erfassung_Recording!M8</f>
        <v>0</v>
      </c>
      <c r="L5" s="349"/>
      <c r="M5" s="349"/>
    </row>
    <row r="6" spans="2:13" ht="64.5" customHeight="1" x14ac:dyDescent="0.2">
      <c r="B6" s="15" t="s">
        <v>107</v>
      </c>
      <c r="C6" s="350">
        <f>Erfassung_Recording!D9</f>
        <v>0</v>
      </c>
      <c r="D6" s="334"/>
      <c r="E6" s="335"/>
      <c r="F6" s="200" t="s">
        <v>108</v>
      </c>
      <c r="G6" s="200"/>
      <c r="H6" s="350">
        <f>Erfassung_Recording!I9</f>
        <v>0</v>
      </c>
      <c r="I6" s="335"/>
      <c r="J6" s="15" t="s">
        <v>109</v>
      </c>
      <c r="K6" s="353">
        <f>Erfassung_Recording!M9</f>
        <v>0</v>
      </c>
      <c r="L6" s="353"/>
      <c r="M6" s="353"/>
    </row>
    <row r="7" spans="2:13" ht="25.5" x14ac:dyDescent="0.2">
      <c r="B7" s="11" t="s">
        <v>309</v>
      </c>
      <c r="C7" s="345">
        <f>Erfassung_Recording!D10</f>
        <v>0</v>
      </c>
      <c r="D7" s="345"/>
      <c r="E7" s="345"/>
      <c r="F7" s="265"/>
      <c r="G7" s="265"/>
      <c r="H7" s="265"/>
      <c r="I7" s="265"/>
      <c r="J7" s="265"/>
      <c r="K7" s="265"/>
      <c r="L7" s="265"/>
      <c r="M7" s="265"/>
    </row>
    <row r="8" spans="2:13" x14ac:dyDescent="0.2">
      <c r="B8" s="12"/>
      <c r="C8" s="12"/>
      <c r="D8" s="12"/>
      <c r="E8" s="12"/>
      <c r="F8" s="12"/>
      <c r="G8" s="12"/>
      <c r="H8" s="12"/>
      <c r="I8" s="12"/>
      <c r="J8" s="12"/>
      <c r="K8" s="35"/>
      <c r="L8" s="35"/>
      <c r="M8" s="35"/>
    </row>
    <row r="9" spans="2:13" x14ac:dyDescent="0.2">
      <c r="B9" s="352" t="s">
        <v>102</v>
      </c>
      <c r="C9" s="352"/>
      <c r="D9" s="352"/>
      <c r="E9" s="352"/>
      <c r="F9" s="352"/>
      <c r="G9" s="352"/>
      <c r="H9" s="352"/>
      <c r="I9" s="352"/>
      <c r="J9" s="352"/>
      <c r="K9" s="352"/>
      <c r="L9" s="352"/>
      <c r="M9" s="352"/>
    </row>
    <row r="10" spans="2:13" ht="24" customHeight="1" x14ac:dyDescent="0.2">
      <c r="B10" s="201" t="s">
        <v>114</v>
      </c>
      <c r="C10" s="179" t="s">
        <v>377</v>
      </c>
      <c r="D10" s="179"/>
      <c r="E10" s="179"/>
      <c r="F10" s="345">
        <f>Erfassung_Recording!F13</f>
        <v>0</v>
      </c>
      <c r="G10" s="345"/>
      <c r="H10" s="345"/>
      <c r="I10" s="345"/>
      <c r="J10" s="345"/>
      <c r="K10" s="345"/>
      <c r="L10" s="345"/>
      <c r="M10" s="345"/>
    </row>
    <row r="11" spans="2:13" ht="19.5" customHeight="1" x14ac:dyDescent="0.2">
      <c r="B11" s="179"/>
      <c r="C11" s="296" t="s">
        <v>110</v>
      </c>
      <c r="D11" s="296"/>
      <c r="E11" s="296"/>
      <c r="F11" s="345">
        <f>Erfassung_Recording!F14</f>
        <v>0</v>
      </c>
      <c r="G11" s="345"/>
      <c r="H11" s="345"/>
      <c r="I11" s="345"/>
      <c r="J11" s="345"/>
      <c r="K11" s="345"/>
      <c r="L11" s="345"/>
      <c r="M11" s="345"/>
    </row>
    <row r="12" spans="2:13" ht="19.5" customHeight="1" x14ac:dyDescent="0.2">
      <c r="B12" s="179"/>
      <c r="C12" s="182" t="s">
        <v>111</v>
      </c>
      <c r="D12" s="182"/>
      <c r="E12" s="182"/>
      <c r="F12" s="345">
        <f>Erfassung_Recording!F15</f>
        <v>0</v>
      </c>
      <c r="G12" s="345"/>
      <c r="H12" s="345"/>
      <c r="I12" s="345"/>
      <c r="J12" s="345"/>
      <c r="K12" s="345"/>
      <c r="L12" s="345"/>
      <c r="M12" s="345"/>
    </row>
    <row r="13" spans="2:13" ht="24.75" customHeight="1" x14ac:dyDescent="0.2">
      <c r="B13" s="179"/>
      <c r="C13" s="179" t="s">
        <v>335</v>
      </c>
      <c r="D13" s="179"/>
      <c r="E13" s="179"/>
      <c r="F13" s="345">
        <f>Erfassung_Recording!F75</f>
        <v>0</v>
      </c>
      <c r="G13" s="345"/>
      <c r="H13" s="11" t="s">
        <v>336</v>
      </c>
      <c r="I13" s="346">
        <f>Erfassung_Recording!I75</f>
        <v>0</v>
      </c>
      <c r="J13" s="346"/>
      <c r="K13" s="346"/>
      <c r="L13" s="346"/>
      <c r="M13" s="346"/>
    </row>
    <row r="14" spans="2:13" ht="40.5" customHeight="1" x14ac:dyDescent="0.2">
      <c r="B14" s="179"/>
      <c r="C14" s="191" t="s">
        <v>323</v>
      </c>
      <c r="D14" s="233"/>
      <c r="E14" s="184"/>
      <c r="F14" s="345" t="str">
        <f>Erfassung_Recording!E16</f>
        <v>Text</v>
      </c>
      <c r="G14" s="345"/>
      <c r="H14" s="345"/>
      <c r="I14" s="345"/>
      <c r="J14" s="345"/>
      <c r="K14" s="345"/>
      <c r="L14" s="345"/>
      <c r="M14" s="345"/>
    </row>
    <row r="15" spans="2:13" x14ac:dyDescent="0.2">
      <c r="B15" s="179"/>
      <c r="C15" s="179" t="s">
        <v>113</v>
      </c>
      <c r="D15" s="179"/>
      <c r="E15" s="179"/>
      <c r="F15" s="345" t="s">
        <v>480</v>
      </c>
      <c r="G15" s="345"/>
      <c r="H15" s="345"/>
      <c r="I15" s="345"/>
      <c r="J15" s="345"/>
      <c r="K15" s="345"/>
      <c r="L15" s="345"/>
      <c r="M15" s="345"/>
    </row>
    <row r="16" spans="2:13" x14ac:dyDescent="0.2">
      <c r="B16" s="179"/>
      <c r="C16" s="179"/>
      <c r="D16" s="179"/>
      <c r="E16" s="179"/>
      <c r="F16" s="345"/>
      <c r="G16" s="345"/>
      <c r="H16" s="345"/>
      <c r="I16" s="345"/>
      <c r="J16" s="345"/>
      <c r="K16" s="345"/>
      <c r="L16" s="345"/>
      <c r="M16" s="345"/>
    </row>
    <row r="18" spans="2:13" x14ac:dyDescent="0.2">
      <c r="B18" s="179" t="s">
        <v>3</v>
      </c>
      <c r="C18" s="13" t="s">
        <v>117</v>
      </c>
      <c r="D18" s="345">
        <f>Erfassung_Recording!E24</f>
        <v>0</v>
      </c>
      <c r="E18" s="345"/>
      <c r="F18" s="345"/>
      <c r="G18" s="179" t="s">
        <v>131</v>
      </c>
      <c r="H18" s="182" t="s">
        <v>119</v>
      </c>
      <c r="I18" s="182"/>
      <c r="J18" s="342">
        <f>Erfassung_Recording!K24</f>
        <v>0</v>
      </c>
      <c r="K18" s="343"/>
      <c r="L18" s="343"/>
      <c r="M18" s="344"/>
    </row>
    <row r="19" spans="2:13" ht="38.25" x14ac:dyDescent="0.2">
      <c r="B19" s="179"/>
      <c r="C19" s="11" t="s">
        <v>118</v>
      </c>
      <c r="D19" s="345">
        <f>Erfassung_Recording!E25</f>
        <v>0</v>
      </c>
      <c r="E19" s="345"/>
      <c r="F19" s="345"/>
      <c r="G19" s="179"/>
      <c r="H19" s="179" t="s">
        <v>118</v>
      </c>
      <c r="I19" s="179"/>
      <c r="J19" s="345">
        <f>Erfassung_Recording!K25</f>
        <v>0</v>
      </c>
      <c r="K19" s="345"/>
      <c r="L19" s="345"/>
      <c r="M19" s="345"/>
    </row>
    <row r="20" spans="2:13" ht="94.5" x14ac:dyDescent="0.2">
      <c r="B20" s="179"/>
      <c r="C20" s="11" t="s">
        <v>173</v>
      </c>
      <c r="D20" s="345">
        <f>Erfassung_Recording!E26</f>
        <v>0</v>
      </c>
      <c r="E20" s="345"/>
      <c r="F20" s="345"/>
      <c r="G20" s="179"/>
      <c r="H20" s="182" t="s">
        <v>120</v>
      </c>
      <c r="I20" s="182"/>
      <c r="J20" s="345">
        <f>Erfassung_Recording!K26</f>
        <v>0</v>
      </c>
      <c r="K20" s="345"/>
      <c r="L20" s="345"/>
      <c r="M20" s="345"/>
    </row>
    <row r="21" spans="2:13" ht="25.5" x14ac:dyDescent="0.2">
      <c r="B21" s="15" t="s">
        <v>121</v>
      </c>
      <c r="C21" s="333">
        <f>Erfassung_Recording!D27</f>
        <v>0</v>
      </c>
      <c r="D21" s="334"/>
      <c r="E21" s="334"/>
      <c r="F21" s="335"/>
      <c r="G21" s="336"/>
      <c r="H21" s="293"/>
      <c r="I21" s="293"/>
      <c r="J21" s="293"/>
      <c r="K21" s="293"/>
      <c r="L21" s="293"/>
      <c r="M21" s="337"/>
    </row>
    <row r="22" spans="2:13" ht="42" customHeight="1" x14ac:dyDescent="0.2">
      <c r="B22" s="200" t="s">
        <v>351</v>
      </c>
      <c r="C22" s="182" t="s">
        <v>125</v>
      </c>
      <c r="D22" s="179" t="s">
        <v>119</v>
      </c>
      <c r="E22" s="179"/>
      <c r="F22" s="179"/>
      <c r="G22" s="345">
        <f>Erfassung_Recording!H28</f>
        <v>0</v>
      </c>
      <c r="H22" s="345"/>
      <c r="I22" s="345"/>
      <c r="J22" s="224"/>
      <c r="K22" s="224"/>
      <c r="L22" s="224"/>
      <c r="M22" s="224"/>
    </row>
    <row r="23" spans="2:13" ht="42" customHeight="1" x14ac:dyDescent="0.2">
      <c r="B23" s="201"/>
      <c r="C23" s="297"/>
      <c r="D23" s="179" t="s">
        <v>118</v>
      </c>
      <c r="E23" s="179"/>
      <c r="F23" s="179"/>
      <c r="G23" s="345">
        <f>Erfassung_Recording!H29</f>
        <v>0</v>
      </c>
      <c r="H23" s="345"/>
      <c r="I23" s="345"/>
      <c r="J23" s="224"/>
      <c r="K23" s="224"/>
      <c r="L23" s="224"/>
      <c r="M23" s="224"/>
    </row>
    <row r="24" spans="2:13" ht="6.75" customHeight="1" x14ac:dyDescent="0.2">
      <c r="B24" s="12"/>
      <c r="C24" s="33"/>
      <c r="D24" s="12"/>
      <c r="E24" s="12"/>
      <c r="F24" s="12"/>
      <c r="G24" s="34"/>
      <c r="H24" s="34"/>
      <c r="I24" s="34"/>
      <c r="J24" s="34"/>
      <c r="K24" s="34"/>
      <c r="L24" s="34"/>
      <c r="M24" s="34"/>
    </row>
    <row r="25" spans="2:13" ht="30.75" customHeight="1" x14ac:dyDescent="0.2">
      <c r="B25" s="201" t="s">
        <v>122</v>
      </c>
      <c r="C25" s="339">
        <f>Erfassung_Recording!D31</f>
        <v>0</v>
      </c>
      <c r="D25" s="340"/>
      <c r="E25" s="340"/>
      <c r="F25" s="341"/>
      <c r="G25" s="16" t="s">
        <v>112</v>
      </c>
      <c r="H25" s="339">
        <f>Erfassung_Recording!I31</f>
        <v>0</v>
      </c>
      <c r="I25" s="340"/>
      <c r="J25" s="340"/>
      <c r="K25" s="340"/>
      <c r="L25" s="340"/>
      <c r="M25" s="341"/>
    </row>
    <row r="26" spans="2:13" ht="30.75" customHeight="1" x14ac:dyDescent="0.2">
      <c r="B26" s="179"/>
      <c r="C26" s="342">
        <f>Erfassung_Recording!D32</f>
        <v>0</v>
      </c>
      <c r="D26" s="343"/>
      <c r="E26" s="343"/>
      <c r="F26" s="344"/>
      <c r="G26" s="11" t="s">
        <v>112</v>
      </c>
      <c r="H26" s="342">
        <f>Erfassung_Recording!I32</f>
        <v>0</v>
      </c>
      <c r="I26" s="343"/>
      <c r="J26" s="343"/>
      <c r="K26" s="343"/>
      <c r="L26" s="343"/>
      <c r="M26" s="344"/>
    </row>
    <row r="31" spans="2:13" ht="73.5" customHeight="1" x14ac:dyDescent="0.2"/>
    <row r="32" spans="2:13" ht="6.75" customHeight="1" thickBot="1" x14ac:dyDescent="0.25"/>
    <row r="33" spans="1:13" ht="13.5" thickBot="1" x14ac:dyDescent="0.25">
      <c r="A33" s="473" t="s">
        <v>423</v>
      </c>
      <c r="B33" s="474"/>
      <c r="C33" s="474"/>
      <c r="D33" s="474"/>
      <c r="E33" s="474"/>
      <c r="F33" s="474"/>
      <c r="G33" s="474"/>
      <c r="H33" s="474"/>
      <c r="I33" s="474"/>
      <c r="J33" s="474"/>
      <c r="K33" s="474"/>
      <c r="L33" s="474"/>
      <c r="M33" s="475"/>
    </row>
    <row r="34" spans="1:13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</row>
    <row r="35" spans="1:13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</row>
    <row r="36" spans="1:13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</row>
    <row r="37" spans="1:13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1:13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1:13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</row>
    <row r="41" spans="1:13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</row>
    <row r="42" spans="1:13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</row>
    <row r="43" spans="1:13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</row>
    <row r="44" spans="1:13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</row>
    <row r="45" spans="1:13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</row>
    <row r="46" spans="1:13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</row>
    <row r="47" spans="1:13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</row>
    <row r="48" spans="1:13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</row>
    <row r="49" spans="1:13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</row>
    <row r="50" spans="1:13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</row>
    <row r="51" spans="1:13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</row>
    <row r="52" spans="1:13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</row>
    <row r="53" spans="1:13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</row>
    <row r="54" spans="1:13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</row>
    <row r="55" spans="1:13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13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</row>
    <row r="57" spans="1:13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</row>
    <row r="58" spans="1:13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</row>
    <row r="59" spans="1:13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</row>
    <row r="60" spans="1:13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</row>
    <row r="61" spans="1:13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</row>
    <row r="62" spans="1:13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</row>
    <row r="63" spans="1:13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</row>
    <row r="64" spans="1:13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</row>
    <row r="65" spans="1:13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</row>
    <row r="66" spans="1:13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</row>
    <row r="67" spans="1:13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</row>
    <row r="68" spans="1:13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</row>
    <row r="69" spans="1:13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</row>
    <row r="70" spans="1:13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</row>
    <row r="71" spans="1:13" x14ac:dyDescent="0.2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1:13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</row>
    <row r="73" spans="1:13" x14ac:dyDescent="0.2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</row>
    <row r="74" spans="1:13" x14ac:dyDescent="0.2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</row>
    <row r="75" spans="1:13" x14ac:dyDescent="0.2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</row>
    <row r="76" spans="1:13" x14ac:dyDescent="0.2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</row>
    <row r="77" spans="1:13" x14ac:dyDescent="0.2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</row>
    <row r="78" spans="1:13" x14ac:dyDescent="0.2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</row>
    <row r="79" spans="1:13" x14ac:dyDescent="0.2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</row>
    <row r="80" spans="1:13" x14ac:dyDescent="0.2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</row>
    <row r="81" spans="1:13" x14ac:dyDescent="0.2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</row>
    <row r="82" spans="1:13" x14ac:dyDescent="0.2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</row>
    <row r="83" spans="1:13" x14ac:dyDescent="0.2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</row>
    <row r="84" spans="1:13" x14ac:dyDescent="0.2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</row>
    <row r="85" spans="1:13" x14ac:dyDescent="0.2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</row>
    <row r="86" spans="1:13" x14ac:dyDescent="0.2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</row>
    <row r="87" spans="1:13" x14ac:dyDescent="0.2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</row>
    <row r="88" spans="1:13" x14ac:dyDescent="0.2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</row>
    <row r="89" spans="1:13" x14ac:dyDescent="0.2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</row>
    <row r="90" spans="1:13" x14ac:dyDescent="0.2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</row>
    <row r="91" spans="1:13" ht="5.25" customHeight="1" x14ac:dyDescent="0.2"/>
    <row r="92" spans="1:13" ht="68.25" customHeight="1" thickBot="1" x14ac:dyDescent="0.25"/>
    <row r="93" spans="1:13" ht="15" customHeight="1" thickBot="1" x14ac:dyDescent="0.25">
      <c r="B93" s="476" t="s">
        <v>347</v>
      </c>
      <c r="C93" s="477"/>
      <c r="D93" s="477"/>
      <c r="E93" s="477"/>
      <c r="F93" s="477"/>
      <c r="G93" s="477"/>
      <c r="H93" s="477"/>
      <c r="I93" s="477"/>
      <c r="J93" s="477"/>
      <c r="K93" s="477"/>
      <c r="L93" s="478"/>
      <c r="M93" s="70"/>
    </row>
    <row r="94" spans="1:13" ht="15" customHeight="1" x14ac:dyDescent="0.2">
      <c r="B94" s="479" t="s">
        <v>350</v>
      </c>
      <c r="C94" s="480"/>
      <c r="D94" s="480"/>
      <c r="E94" s="480"/>
      <c r="F94" s="480"/>
      <c r="G94" s="480"/>
      <c r="H94" s="480"/>
      <c r="I94" s="481"/>
      <c r="J94" s="482" t="s">
        <v>349</v>
      </c>
      <c r="K94" s="483"/>
      <c r="L94" s="484"/>
      <c r="M94" s="70"/>
    </row>
    <row r="95" spans="1:13" ht="27.75" customHeight="1" x14ac:dyDescent="0.2">
      <c r="B95" s="345" t="s">
        <v>400</v>
      </c>
      <c r="C95" s="345"/>
      <c r="D95" s="345"/>
      <c r="E95" s="345"/>
      <c r="F95" s="345"/>
      <c r="G95" s="345"/>
      <c r="H95" s="345"/>
      <c r="I95" s="345"/>
      <c r="J95" s="279"/>
      <c r="K95" s="279"/>
      <c r="L95" s="279"/>
    </row>
    <row r="96" spans="1:13" ht="16.5" customHeight="1" x14ac:dyDescent="0.2">
      <c r="B96" s="349" t="s">
        <v>348</v>
      </c>
      <c r="C96" s="349"/>
      <c r="D96" s="349"/>
      <c r="E96" s="349"/>
      <c r="F96" s="349"/>
      <c r="G96" s="349"/>
      <c r="H96" s="349"/>
      <c r="I96" s="349"/>
      <c r="J96" s="279"/>
      <c r="K96" s="279"/>
      <c r="L96" s="279"/>
    </row>
    <row r="97" spans="2:12" ht="6.75" customHeight="1" x14ac:dyDescent="0.2">
      <c r="B97" s="224"/>
      <c r="C97" s="224"/>
      <c r="D97" s="224"/>
      <c r="E97" s="224"/>
      <c r="F97" s="224"/>
      <c r="G97" s="224"/>
      <c r="H97" s="224"/>
      <c r="I97" s="224"/>
      <c r="J97" s="224"/>
      <c r="K97" s="224"/>
      <c r="L97" s="224"/>
    </row>
    <row r="98" spans="2:12" ht="15" customHeight="1" x14ac:dyDescent="0.2">
      <c r="B98" s="182" t="s">
        <v>397</v>
      </c>
      <c r="C98" s="182"/>
      <c r="D98" s="182" t="s">
        <v>398</v>
      </c>
      <c r="E98" s="182"/>
      <c r="F98" s="182"/>
      <c r="G98" s="182"/>
      <c r="H98" s="13" t="s">
        <v>243</v>
      </c>
      <c r="I98" s="182" t="s">
        <v>399</v>
      </c>
      <c r="J98" s="182"/>
      <c r="K98" s="182"/>
      <c r="L98" s="182"/>
    </row>
    <row r="99" spans="2:12" ht="15" customHeight="1" x14ac:dyDescent="0.2">
      <c r="B99" s="345" t="s">
        <v>443</v>
      </c>
      <c r="C99" s="345"/>
      <c r="D99" s="330"/>
      <c r="E99" s="330"/>
      <c r="F99" s="330"/>
      <c r="G99" s="330"/>
      <c r="H99" s="89"/>
      <c r="I99" s="330"/>
      <c r="J99" s="330"/>
      <c r="K99" s="330"/>
      <c r="L99" s="330"/>
    </row>
    <row r="100" spans="2:12" ht="15" customHeight="1" x14ac:dyDescent="0.2">
      <c r="B100" s="345" t="s">
        <v>396</v>
      </c>
      <c r="C100" s="345"/>
      <c r="D100" s="330"/>
      <c r="E100" s="330"/>
      <c r="F100" s="330"/>
      <c r="G100" s="330"/>
      <c r="H100" s="90"/>
      <c r="I100" s="330"/>
      <c r="J100" s="330"/>
      <c r="K100" s="330"/>
      <c r="L100" s="330"/>
    </row>
    <row r="101" spans="2:12" ht="15" customHeight="1" x14ac:dyDescent="0.2">
      <c r="B101" s="330"/>
      <c r="C101" s="330"/>
      <c r="D101" s="330"/>
      <c r="E101" s="330"/>
      <c r="F101" s="330"/>
      <c r="G101" s="330"/>
      <c r="H101" s="90"/>
      <c r="I101" s="330"/>
      <c r="J101" s="330"/>
      <c r="K101" s="330"/>
      <c r="L101" s="330"/>
    </row>
  </sheetData>
  <sheetProtection password="E9FD" sheet="1" scenarios="1" formatCells="0" formatColumns="0" formatRows="0" insertHyperlinks="0"/>
  <mergeCells count="75">
    <mergeCell ref="B101:C101"/>
    <mergeCell ref="D99:G99"/>
    <mergeCell ref="D100:G100"/>
    <mergeCell ref="I99:L99"/>
    <mergeCell ref="I100:L100"/>
    <mergeCell ref="D101:G101"/>
    <mergeCell ref="I101:L101"/>
    <mergeCell ref="B97:L97"/>
    <mergeCell ref="B98:C98"/>
    <mergeCell ref="B99:C99"/>
    <mergeCell ref="B100:C100"/>
    <mergeCell ref="I98:L98"/>
    <mergeCell ref="D98:G98"/>
    <mergeCell ref="D18:F18"/>
    <mergeCell ref="G18:G20"/>
    <mergeCell ref="H18:I18"/>
    <mergeCell ref="J18:M18"/>
    <mergeCell ref="D19:F19"/>
    <mergeCell ref="H19:I19"/>
    <mergeCell ref="J19:M19"/>
    <mergeCell ref="A33:M33"/>
    <mergeCell ref="B95:I95"/>
    <mergeCell ref="B93:L93"/>
    <mergeCell ref="J95:L95"/>
    <mergeCell ref="J96:L96"/>
    <mergeCell ref="B96:I96"/>
    <mergeCell ref="B94:I94"/>
    <mergeCell ref="J94:L94"/>
    <mergeCell ref="C7:E7"/>
    <mergeCell ref="F7:M7"/>
    <mergeCell ref="F13:G13"/>
    <mergeCell ref="I13:M13"/>
    <mergeCell ref="B25:B26"/>
    <mergeCell ref="H25:M25"/>
    <mergeCell ref="C26:F26"/>
    <mergeCell ref="H26:M26"/>
    <mergeCell ref="B22:B23"/>
    <mergeCell ref="C22:C23"/>
    <mergeCell ref="D22:F22"/>
    <mergeCell ref="G22:I22"/>
    <mergeCell ref="J22:M23"/>
    <mergeCell ref="D23:F23"/>
    <mergeCell ref="F15:M16"/>
    <mergeCell ref="B18:B20"/>
    <mergeCell ref="B9:M9"/>
    <mergeCell ref="B10:B16"/>
    <mergeCell ref="C10:E10"/>
    <mergeCell ref="F10:M10"/>
    <mergeCell ref="C11:E11"/>
    <mergeCell ref="F11:M11"/>
    <mergeCell ref="C15:E16"/>
    <mergeCell ref="B2:M2"/>
    <mergeCell ref="B3:D3"/>
    <mergeCell ref="E3:G3"/>
    <mergeCell ref="I3:M3"/>
    <mergeCell ref="C25:F25"/>
    <mergeCell ref="C21:F21"/>
    <mergeCell ref="G21:M21"/>
    <mergeCell ref="G23:I23"/>
    <mergeCell ref="D20:F20"/>
    <mergeCell ref="H20:I20"/>
    <mergeCell ref="J20:M20"/>
    <mergeCell ref="C12:E12"/>
    <mergeCell ref="F12:M12"/>
    <mergeCell ref="C14:E14"/>
    <mergeCell ref="F14:M14"/>
    <mergeCell ref="C13:E13"/>
    <mergeCell ref="C5:E5"/>
    <mergeCell ref="F5:G5"/>
    <mergeCell ref="H5:I5"/>
    <mergeCell ref="K5:M5"/>
    <mergeCell ref="C6:E6"/>
    <mergeCell ref="F6:G6"/>
    <mergeCell ref="H6:I6"/>
    <mergeCell ref="K6:M6"/>
  </mergeCells>
  <pageMargins left="0.7" right="0.90625" top="1.1653125" bottom="0.65625" header="0.3" footer="0.3"/>
  <pageSetup paperSize="9" scale="99" fitToHeight="0" orientation="portrait" r:id="rId1"/>
  <headerFooter>
    <oddHeader>&amp;L&amp;"Arial,Standard"&amp;8&amp;G
Bucher Leichtbau Group&amp;C&amp;"Arial,Standard"&amp;18Form&amp;14
Incident reporting sheet&amp;R&amp;"Arial,Standard"&amp;8Internal Use Only
ECCD: Not Technical
Template No.: F3150.04.14
Doc. No.: BLGxxx
Rev: 1</oddHeader>
    <oddFooter>&amp;L&amp;"Arial,Standard"&amp;8Prepared by: M. Schuppisser, 22.01.2026
Checked by: M. Christen,  22.01.2026&amp;C&amp;"Arial,Standard"&amp;8Released by:
A. Ulmann,  22.01.2026&amp;R&amp;"Arial,Standard"&amp;8
Page: &amp;P of &amp;N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400-000000000000}">
          <x14:formula1>
            <xm:f>Dropdowndaten!$V$8:$V$9</xm:f>
          </x14:formula1>
          <xm:sqref>J95:L96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/>
  <dimension ref="A1:AB110"/>
  <sheetViews>
    <sheetView view="pageLayout" zoomScaleNormal="100" zoomScaleSheetLayoutView="115" workbookViewId="0">
      <selection activeCell="D1" sqref="D1"/>
    </sheetView>
  </sheetViews>
  <sheetFormatPr baseColWidth="10" defaultColWidth="11.42578125" defaultRowHeight="12.75" x14ac:dyDescent="0.2"/>
  <cols>
    <col min="1" max="1" width="1.42578125" style="2" customWidth="1"/>
    <col min="2" max="2" width="2.5703125" style="2" customWidth="1"/>
    <col min="3" max="3" width="15.5703125" style="2" customWidth="1"/>
    <col min="4" max="4" width="11.5703125" style="2" customWidth="1"/>
    <col min="5" max="5" width="9.5703125" style="2" customWidth="1"/>
    <col min="6" max="6" width="2.85546875" style="2" customWidth="1"/>
    <col min="7" max="7" width="4.7109375" style="2" customWidth="1"/>
    <col min="8" max="8" width="14.7109375" style="2" customWidth="1"/>
    <col min="9" max="9" width="12.5703125" style="2" customWidth="1"/>
    <col min="10" max="10" width="2.7109375" style="2" customWidth="1"/>
    <col min="11" max="11" width="9.5703125" style="2" customWidth="1"/>
    <col min="12" max="12" width="4" style="2" customWidth="1"/>
    <col min="13" max="13" width="2" style="2" customWidth="1"/>
    <col min="14" max="14" width="0.5703125" style="2" hidden="1" customWidth="1"/>
    <col min="15" max="15" width="1.140625" style="2" customWidth="1"/>
    <col min="16" max="23" width="4" style="2" customWidth="1"/>
    <col min="24" max="24" width="3.7109375" style="2" customWidth="1"/>
    <col min="25" max="16384" width="11.42578125" style="2"/>
  </cols>
  <sheetData>
    <row r="1" spans="1:28" s="44" customFormat="1" ht="13.5" thickBot="1" x14ac:dyDescent="0.25"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5" customHeight="1" x14ac:dyDescent="0.2">
      <c r="A2" s="44"/>
      <c r="B2" s="486" t="s">
        <v>555</v>
      </c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8"/>
      <c r="O2" s="132"/>
    </row>
    <row r="3" spans="1:28" ht="12.75" customHeight="1" thickBot="1" x14ac:dyDescent="0.25">
      <c r="A3" s="44"/>
      <c r="B3" s="489"/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1"/>
      <c r="O3" s="132"/>
    </row>
    <row r="4" spans="1:28" s="44" customFormat="1" ht="3.75" customHeight="1" x14ac:dyDescent="0.2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x14ac:dyDescent="0.2">
      <c r="A5" s="44"/>
      <c r="B5" s="492" t="s">
        <v>365</v>
      </c>
      <c r="C5" s="498" t="s">
        <v>181</v>
      </c>
      <c r="D5" s="498"/>
      <c r="E5" s="498"/>
      <c r="F5" s="498"/>
      <c r="G5" s="498"/>
      <c r="H5" s="498"/>
      <c r="I5" s="498"/>
      <c r="J5" s="498"/>
      <c r="K5" s="498"/>
      <c r="L5" s="498"/>
      <c r="M5" s="498"/>
      <c r="N5" s="498"/>
      <c r="O5" s="131"/>
    </row>
    <row r="6" spans="1:28" x14ac:dyDescent="0.2">
      <c r="A6" s="44"/>
      <c r="B6" s="492"/>
      <c r="C6" s="182" t="s">
        <v>97</v>
      </c>
      <c r="D6" s="182"/>
      <c r="E6" s="182"/>
      <c r="F6" s="345" t="str">
        <f>Lieferanten_Suppliers!F3</f>
        <v>BLG1900_</v>
      </c>
      <c r="G6" s="345"/>
      <c r="H6" s="345"/>
      <c r="I6" s="13" t="s">
        <v>98</v>
      </c>
      <c r="J6" s="345">
        <f>Erfassung_Recording!J3</f>
        <v>0</v>
      </c>
      <c r="K6" s="345"/>
      <c r="L6" s="345"/>
      <c r="M6" s="345"/>
      <c r="N6" s="345"/>
      <c r="O6" s="131"/>
    </row>
    <row r="7" spans="1:28" ht="3.75" customHeight="1" x14ac:dyDescent="0.2">
      <c r="A7" s="44"/>
      <c r="B7" s="492"/>
      <c r="C7" s="24"/>
      <c r="D7" s="24"/>
      <c r="E7" s="24"/>
      <c r="F7" s="26"/>
      <c r="G7" s="26"/>
      <c r="H7" s="26"/>
      <c r="I7" s="24"/>
      <c r="J7" s="25"/>
      <c r="K7" s="26"/>
      <c r="L7" s="25"/>
      <c r="M7" s="54"/>
      <c r="N7" s="55"/>
    </row>
    <row r="8" spans="1:28" ht="25.5" x14ac:dyDescent="0.2">
      <c r="A8" s="44"/>
      <c r="B8" s="492"/>
      <c r="C8" s="11" t="s">
        <v>104</v>
      </c>
      <c r="D8" s="345">
        <f>Erfassung_Recording!D8</f>
        <v>0</v>
      </c>
      <c r="E8" s="345"/>
      <c r="F8" s="345"/>
      <c r="G8" s="179" t="s">
        <v>105</v>
      </c>
      <c r="H8" s="179"/>
      <c r="I8" s="345">
        <f>Erfassung_Recording!I8</f>
        <v>0</v>
      </c>
      <c r="J8" s="345"/>
      <c r="K8" s="11" t="s">
        <v>106</v>
      </c>
      <c r="L8" s="349">
        <f>Erfassung_Recording!M8</f>
        <v>0</v>
      </c>
      <c r="M8" s="349"/>
      <c r="N8" s="349"/>
      <c r="O8" s="131"/>
    </row>
    <row r="9" spans="1:28" ht="66" customHeight="1" x14ac:dyDescent="0.2">
      <c r="A9" s="44"/>
      <c r="B9" s="492"/>
      <c r="C9" s="11" t="s">
        <v>107</v>
      </c>
      <c r="D9" s="345">
        <f>Erfassung_Recording!D9</f>
        <v>0</v>
      </c>
      <c r="E9" s="345"/>
      <c r="F9" s="345"/>
      <c r="G9" s="179" t="s">
        <v>108</v>
      </c>
      <c r="H9" s="179"/>
      <c r="I9" s="345">
        <f>Erfassung_Recording!I9</f>
        <v>0</v>
      </c>
      <c r="J9" s="345"/>
      <c r="K9" s="11" t="s">
        <v>109</v>
      </c>
      <c r="L9" s="349">
        <f>Erfassung_Recording!M9</f>
        <v>0</v>
      </c>
      <c r="M9" s="349"/>
      <c r="N9" s="349"/>
      <c r="O9" s="131"/>
    </row>
    <row r="10" spans="1:28" ht="15.75" customHeight="1" x14ac:dyDescent="0.2">
      <c r="A10" s="44"/>
      <c r="B10" s="492"/>
      <c r="C10" s="494" t="s">
        <v>183</v>
      </c>
      <c r="D10" s="495"/>
      <c r="E10" s="495"/>
      <c r="F10" s="495"/>
      <c r="G10" s="496"/>
      <c r="H10" s="496"/>
      <c r="I10" s="496"/>
      <c r="J10" s="496"/>
      <c r="K10" s="496"/>
      <c r="L10" s="496"/>
      <c r="M10" s="496"/>
      <c r="N10" s="496"/>
      <c r="O10" s="131"/>
    </row>
    <row r="11" spans="1:28" s="44" customFormat="1" ht="3.75" customHeight="1" x14ac:dyDescent="0.2">
      <c r="B11" s="492"/>
      <c r="C11" s="58"/>
      <c r="D11" s="58"/>
      <c r="E11" s="58"/>
      <c r="F11" s="58"/>
      <c r="G11" s="49"/>
      <c r="H11" s="49"/>
      <c r="I11" s="49"/>
      <c r="J11" s="49"/>
      <c r="K11" s="49"/>
      <c r="L11" s="49"/>
      <c r="M11" s="49"/>
      <c r="N11" s="49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2.75" customHeight="1" x14ac:dyDescent="0.2">
      <c r="A12" s="44"/>
      <c r="B12" s="492"/>
      <c r="C12" s="257" t="s">
        <v>102</v>
      </c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499"/>
      <c r="O12" s="131"/>
    </row>
    <row r="13" spans="1:28" ht="24.75" customHeight="1" x14ac:dyDescent="0.2">
      <c r="A13" s="44"/>
      <c r="B13" s="492"/>
      <c r="C13" s="179" t="s">
        <v>114</v>
      </c>
      <c r="D13" s="179" t="s">
        <v>490</v>
      </c>
      <c r="E13" s="179"/>
      <c r="F13" s="179"/>
      <c r="G13" s="345">
        <f>Erfassung_Recording!F13</f>
        <v>0</v>
      </c>
      <c r="H13" s="345"/>
      <c r="I13" s="345"/>
      <c r="J13" s="345"/>
      <c r="K13" s="345"/>
      <c r="L13" s="345"/>
      <c r="M13" s="345"/>
      <c r="N13" s="342"/>
      <c r="O13" s="131"/>
    </row>
    <row r="14" spans="1:28" x14ac:dyDescent="0.2">
      <c r="A14" s="44"/>
      <c r="B14" s="492"/>
      <c r="C14" s="179"/>
      <c r="D14" s="182" t="s">
        <v>489</v>
      </c>
      <c r="E14" s="182"/>
      <c r="F14" s="182"/>
      <c r="G14" s="345">
        <f>Erfassung_Recording!F14</f>
        <v>0</v>
      </c>
      <c r="H14" s="345"/>
      <c r="I14" s="345"/>
      <c r="J14" s="345"/>
      <c r="K14" s="345"/>
      <c r="L14" s="345"/>
      <c r="M14" s="345"/>
      <c r="N14" s="342"/>
      <c r="O14" s="131"/>
    </row>
    <row r="15" spans="1:28" x14ac:dyDescent="0.2">
      <c r="A15" s="44"/>
      <c r="B15" s="492"/>
      <c r="C15" s="179"/>
      <c r="D15" s="182" t="s">
        <v>487</v>
      </c>
      <c r="E15" s="182"/>
      <c r="F15" s="182"/>
      <c r="G15" s="345">
        <f>Erfassung_Recording!F15</f>
        <v>0</v>
      </c>
      <c r="H15" s="345"/>
      <c r="I15" s="345"/>
      <c r="J15" s="345"/>
      <c r="K15" s="345"/>
      <c r="L15" s="345"/>
      <c r="M15" s="345"/>
      <c r="N15" s="342"/>
      <c r="O15" s="131"/>
    </row>
    <row r="16" spans="1:28" ht="25.5" customHeight="1" x14ac:dyDescent="0.2">
      <c r="A16" s="44"/>
      <c r="B16" s="492"/>
      <c r="C16" s="179"/>
      <c r="D16" s="179" t="s">
        <v>335</v>
      </c>
      <c r="E16" s="179"/>
      <c r="F16" s="179"/>
      <c r="G16" s="345">
        <f>Erfassung_Recording!F75</f>
        <v>0</v>
      </c>
      <c r="H16" s="345"/>
      <c r="I16" s="11" t="s">
        <v>488</v>
      </c>
      <c r="J16" s="345">
        <f>Erfassung_Recording!I75</f>
        <v>0</v>
      </c>
      <c r="K16" s="345"/>
      <c r="L16" s="345"/>
      <c r="M16" s="345"/>
      <c r="N16" s="342"/>
      <c r="O16" s="131"/>
    </row>
    <row r="17" spans="1:15" ht="38.25" customHeight="1" x14ac:dyDescent="0.2">
      <c r="A17" s="44"/>
      <c r="B17" s="492"/>
      <c r="C17" s="179"/>
      <c r="D17" s="179" t="s">
        <v>486</v>
      </c>
      <c r="E17" s="179"/>
      <c r="F17" s="179"/>
      <c r="G17" s="345" t="str">
        <f>Erfassung_Recording!E16</f>
        <v>Text</v>
      </c>
      <c r="H17" s="345"/>
      <c r="I17" s="345"/>
      <c r="J17" s="345"/>
      <c r="K17" s="345"/>
      <c r="L17" s="345"/>
      <c r="M17" s="345"/>
      <c r="N17" s="342"/>
      <c r="O17" s="131"/>
    </row>
    <row r="18" spans="1:15" ht="12.75" customHeight="1" x14ac:dyDescent="0.2">
      <c r="A18" s="44"/>
      <c r="B18" s="492"/>
      <c r="C18" s="179"/>
      <c r="D18" s="179" t="s">
        <v>113</v>
      </c>
      <c r="E18" s="179"/>
      <c r="F18" s="179"/>
      <c r="G18" s="345" t="s">
        <v>480</v>
      </c>
      <c r="H18" s="345"/>
      <c r="I18" s="345"/>
      <c r="J18" s="345"/>
      <c r="K18" s="345"/>
      <c r="L18" s="345"/>
      <c r="M18" s="345"/>
      <c r="N18" s="342"/>
      <c r="O18" s="131"/>
    </row>
    <row r="19" spans="1:15" x14ac:dyDescent="0.2">
      <c r="A19" s="44"/>
      <c r="B19" s="492"/>
      <c r="C19" s="179"/>
      <c r="D19" s="179"/>
      <c r="E19" s="179"/>
      <c r="F19" s="179"/>
      <c r="G19" s="345"/>
      <c r="H19" s="345"/>
      <c r="I19" s="345"/>
      <c r="J19" s="345"/>
      <c r="K19" s="345"/>
      <c r="L19" s="345"/>
      <c r="M19" s="345"/>
      <c r="N19" s="342"/>
      <c r="O19" s="131"/>
    </row>
    <row r="20" spans="1:15" ht="3.75" customHeight="1" x14ac:dyDescent="0.2">
      <c r="A20" s="44"/>
      <c r="B20" s="492"/>
      <c r="M20" s="44"/>
      <c r="N20" s="44"/>
      <c r="O20" s="131"/>
    </row>
    <row r="21" spans="1:15" x14ac:dyDescent="0.2">
      <c r="A21" s="44"/>
      <c r="B21" s="492"/>
      <c r="C21" s="184" t="s">
        <v>3</v>
      </c>
      <c r="D21" s="13" t="s">
        <v>485</v>
      </c>
      <c r="E21" s="345">
        <f>Erfassung_Recording!E24</f>
        <v>0</v>
      </c>
      <c r="F21" s="345"/>
      <c r="G21" s="345"/>
      <c r="H21" s="179" t="s">
        <v>131</v>
      </c>
      <c r="I21" s="182" t="s">
        <v>484</v>
      </c>
      <c r="J21" s="182"/>
      <c r="K21" s="345">
        <f>Erfassung_Recording!K24</f>
        <v>0</v>
      </c>
      <c r="L21" s="345"/>
      <c r="M21" s="345"/>
      <c r="N21" s="342"/>
      <c r="O21" s="131"/>
    </row>
    <row r="22" spans="1:15" ht="36.75" x14ac:dyDescent="0.2">
      <c r="A22" s="44"/>
      <c r="B22" s="492"/>
      <c r="C22" s="184"/>
      <c r="D22" s="11" t="s">
        <v>482</v>
      </c>
      <c r="E22" s="345">
        <f>Erfassung_Recording!E25</f>
        <v>0</v>
      </c>
      <c r="F22" s="345"/>
      <c r="G22" s="345"/>
      <c r="H22" s="179"/>
      <c r="I22" s="179" t="s">
        <v>482</v>
      </c>
      <c r="J22" s="179"/>
      <c r="K22" s="345">
        <f>Erfassung_Recording!K25</f>
        <v>0</v>
      </c>
      <c r="L22" s="345"/>
      <c r="M22" s="345"/>
      <c r="N22" s="342"/>
      <c r="O22" s="131"/>
    </row>
    <row r="23" spans="1:15" ht="87.75" customHeight="1" x14ac:dyDescent="0.2">
      <c r="A23" s="44"/>
      <c r="B23" s="492"/>
      <c r="C23" s="184"/>
      <c r="D23" s="11" t="s">
        <v>481</v>
      </c>
      <c r="E23" s="345">
        <f>Erfassung_Recording!E26</f>
        <v>0</v>
      </c>
      <c r="F23" s="345"/>
      <c r="G23" s="345"/>
      <c r="H23" s="179"/>
      <c r="I23" s="182" t="s">
        <v>483</v>
      </c>
      <c r="J23" s="182"/>
      <c r="K23" s="345">
        <f>Erfassung_Recording!K26</f>
        <v>0</v>
      </c>
      <c r="L23" s="345"/>
      <c r="M23" s="345"/>
      <c r="N23" s="342"/>
      <c r="O23" s="131"/>
    </row>
    <row r="24" spans="1:15" ht="24" x14ac:dyDescent="0.2">
      <c r="A24" s="44"/>
      <c r="B24" s="492"/>
      <c r="C24" s="14" t="s">
        <v>121</v>
      </c>
      <c r="D24" s="505">
        <f>Erfassung_Recording!D27</f>
        <v>0</v>
      </c>
      <c r="E24" s="345"/>
      <c r="F24" s="345"/>
      <c r="G24" s="345"/>
      <c r="H24" s="224"/>
      <c r="I24" s="224"/>
      <c r="J24" s="224"/>
      <c r="K24" s="224"/>
      <c r="L24" s="224"/>
      <c r="M24" s="224"/>
      <c r="N24" s="506"/>
      <c r="O24" s="131"/>
    </row>
    <row r="25" spans="1:15" ht="3.75" customHeight="1" x14ac:dyDescent="0.2">
      <c r="A25" s="44"/>
      <c r="B25" s="492"/>
      <c r="C25" s="17"/>
      <c r="D25" s="31"/>
      <c r="E25" s="17"/>
      <c r="F25" s="17"/>
      <c r="G25" s="17"/>
      <c r="H25" s="32"/>
      <c r="I25" s="32"/>
      <c r="J25" s="32"/>
      <c r="K25" s="32"/>
      <c r="L25" s="32"/>
      <c r="M25" s="47"/>
      <c r="N25" s="47"/>
      <c r="O25" s="131"/>
    </row>
    <row r="26" spans="1:15" ht="30.75" customHeight="1" x14ac:dyDescent="0.2">
      <c r="A26" s="44"/>
      <c r="B26" s="492"/>
      <c r="C26" s="179" t="s">
        <v>122</v>
      </c>
      <c r="D26" s="345">
        <f>Erfassung_Recording!D31</f>
        <v>0</v>
      </c>
      <c r="E26" s="345"/>
      <c r="F26" s="345"/>
      <c r="G26" s="345"/>
      <c r="H26" s="11" t="s">
        <v>112</v>
      </c>
      <c r="I26" s="345">
        <f>Erfassung_Recording!I31</f>
        <v>0</v>
      </c>
      <c r="J26" s="345"/>
      <c r="K26" s="345"/>
      <c r="L26" s="345"/>
      <c r="M26" s="345"/>
      <c r="N26" s="342"/>
      <c r="O26" s="131"/>
    </row>
    <row r="27" spans="1:15" ht="30.75" customHeight="1" x14ac:dyDescent="0.2">
      <c r="A27" s="44"/>
      <c r="B27" s="492"/>
      <c r="C27" s="179"/>
      <c r="D27" s="345">
        <f>Erfassung_Recording!D32</f>
        <v>0</v>
      </c>
      <c r="E27" s="345"/>
      <c r="F27" s="345"/>
      <c r="G27" s="345"/>
      <c r="H27" s="11" t="s">
        <v>112</v>
      </c>
      <c r="I27" s="345">
        <f>Erfassung_Recording!I32</f>
        <v>0</v>
      </c>
      <c r="J27" s="345"/>
      <c r="K27" s="345"/>
      <c r="L27" s="345"/>
      <c r="M27" s="345"/>
      <c r="N27" s="342"/>
      <c r="O27" s="131"/>
    </row>
    <row r="28" spans="1:15" ht="49.5" customHeight="1" x14ac:dyDescent="0.2">
      <c r="A28" s="44"/>
      <c r="B28" s="492"/>
      <c r="C28" s="179" t="s">
        <v>351</v>
      </c>
      <c r="D28" s="182" t="s">
        <v>125</v>
      </c>
      <c r="E28" s="179" t="s">
        <v>119</v>
      </c>
      <c r="F28" s="179"/>
      <c r="G28" s="179"/>
      <c r="H28" s="345">
        <f>Erfassung_Recording!H28</f>
        <v>0</v>
      </c>
      <c r="I28" s="345"/>
      <c r="J28" s="345"/>
      <c r="K28" s="265"/>
      <c r="L28" s="265"/>
      <c r="M28" s="265"/>
      <c r="N28" s="485"/>
      <c r="O28" s="131"/>
    </row>
    <row r="29" spans="1:15" ht="49.5" customHeight="1" x14ac:dyDescent="0.2">
      <c r="A29" s="44"/>
      <c r="B29" s="492"/>
      <c r="C29" s="179"/>
      <c r="D29" s="182"/>
      <c r="E29" s="179" t="s">
        <v>118</v>
      </c>
      <c r="F29" s="179"/>
      <c r="G29" s="179"/>
      <c r="H29" s="345">
        <f>Erfassung_Recording!H29</f>
        <v>0</v>
      </c>
      <c r="I29" s="345"/>
      <c r="J29" s="345"/>
      <c r="K29" s="265"/>
      <c r="L29" s="265"/>
      <c r="M29" s="265"/>
      <c r="N29" s="485"/>
      <c r="O29" s="131"/>
    </row>
    <row r="30" spans="1:15" ht="76.5" customHeight="1" x14ac:dyDescent="0.2">
      <c r="A30" s="44"/>
      <c r="B30" s="492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45"/>
      <c r="N30" s="45"/>
    </row>
    <row r="31" spans="1:15" ht="22.5" customHeight="1" x14ac:dyDescent="0.2">
      <c r="A31" s="44"/>
      <c r="B31" s="493"/>
      <c r="C31" s="179" t="s">
        <v>124</v>
      </c>
      <c r="D31" s="179" t="s">
        <v>128</v>
      </c>
      <c r="E31" s="179"/>
      <c r="F31" s="345">
        <f>Erfassung_Recording!F70</f>
        <v>0</v>
      </c>
      <c r="G31" s="345"/>
      <c r="H31" s="345"/>
      <c r="I31" s="345"/>
      <c r="J31" s="345"/>
      <c r="K31" s="345"/>
      <c r="L31" s="345"/>
      <c r="M31" s="345"/>
      <c r="N31" s="345"/>
      <c r="O31" s="131"/>
    </row>
    <row r="32" spans="1:15" ht="27" customHeight="1" x14ac:dyDescent="0.2">
      <c r="A32" s="44"/>
      <c r="B32" s="493"/>
      <c r="C32" s="179"/>
      <c r="D32" s="182" t="s">
        <v>171</v>
      </c>
      <c r="E32" s="182"/>
      <c r="F32" s="345">
        <f>Erfassung_Recording!F72</f>
        <v>0</v>
      </c>
      <c r="G32" s="345"/>
      <c r="H32" s="345"/>
      <c r="I32" s="179" t="s">
        <v>126</v>
      </c>
      <c r="J32" s="179"/>
      <c r="K32" s="179"/>
      <c r="L32" s="345">
        <f>Erfassung_Recording!L70</f>
        <v>0</v>
      </c>
      <c r="M32" s="345"/>
      <c r="N32" s="345"/>
      <c r="O32" s="131"/>
    </row>
    <row r="33" spans="1:28" ht="30" customHeight="1" x14ac:dyDescent="0.2">
      <c r="A33" s="44"/>
      <c r="B33" s="493"/>
      <c r="C33" s="179"/>
      <c r="D33" s="182" t="s">
        <v>172</v>
      </c>
      <c r="E33" s="182"/>
      <c r="F33" s="345">
        <f>Erfassung_Recording!F73</f>
        <v>0</v>
      </c>
      <c r="G33" s="345"/>
      <c r="H33" s="345"/>
      <c r="I33" s="182" t="s">
        <v>127</v>
      </c>
      <c r="J33" s="182"/>
      <c r="K33" s="182"/>
      <c r="L33" s="345">
        <f>Erfassung_Recording!L73</f>
        <v>0</v>
      </c>
      <c r="M33" s="345"/>
      <c r="N33" s="345"/>
      <c r="O33" s="131"/>
    </row>
    <row r="35" spans="1:28" s="44" customFormat="1" x14ac:dyDescent="0.2">
      <c r="B35" s="492" t="s">
        <v>366</v>
      </c>
      <c r="C35" s="497" t="s">
        <v>182</v>
      </c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56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2.75" customHeight="1" x14ac:dyDescent="0.2">
      <c r="A36" s="44"/>
      <c r="B36" s="492"/>
      <c r="C36" s="328" t="s">
        <v>148</v>
      </c>
      <c r="D36" s="328"/>
      <c r="E36" s="328"/>
      <c r="F36" s="328"/>
      <c r="G36" s="328"/>
      <c r="H36" s="328" t="s">
        <v>129</v>
      </c>
      <c r="I36" s="328"/>
      <c r="J36" s="328"/>
      <c r="K36" s="328"/>
      <c r="L36" s="328"/>
      <c r="M36" s="328"/>
      <c r="N36" s="51"/>
    </row>
    <row r="37" spans="1:28" ht="36" customHeight="1" x14ac:dyDescent="0.2">
      <c r="A37" s="44"/>
      <c r="B37" s="492"/>
      <c r="C37" s="74" t="s">
        <v>130</v>
      </c>
      <c r="D37" s="74" t="s">
        <v>418</v>
      </c>
      <c r="E37" s="328" t="s">
        <v>132</v>
      </c>
      <c r="F37" s="328"/>
      <c r="G37" s="328"/>
      <c r="H37" s="74" t="s">
        <v>130</v>
      </c>
      <c r="I37" s="74" t="s">
        <v>418</v>
      </c>
      <c r="J37" s="328" t="s">
        <v>132</v>
      </c>
      <c r="K37" s="328"/>
      <c r="L37" s="328"/>
      <c r="M37" s="328"/>
      <c r="N37" s="57"/>
    </row>
    <row r="38" spans="1:28" ht="53.25" customHeight="1" x14ac:dyDescent="0.2">
      <c r="A38" s="44"/>
      <c r="B38" s="492"/>
      <c r="C38" s="11" t="s">
        <v>415</v>
      </c>
      <c r="D38" s="130">
        <f>Erfassung_Recording!G79</f>
        <v>0</v>
      </c>
      <c r="E38" s="265" t="str">
        <f>Erfassung_Recording!H79</f>
        <v/>
      </c>
      <c r="F38" s="265"/>
      <c r="G38" s="265"/>
      <c r="H38" s="11" t="s">
        <v>415</v>
      </c>
      <c r="I38" s="130">
        <f>Erfassung_Recording!G81</f>
        <v>0</v>
      </c>
      <c r="J38" s="265" t="str">
        <f>Erfassung_Recording!H81</f>
        <v/>
      </c>
      <c r="K38" s="265"/>
      <c r="L38" s="265"/>
      <c r="M38" s="265"/>
      <c r="N38" s="57"/>
    </row>
    <row r="39" spans="1:28" ht="53.25" customHeight="1" x14ac:dyDescent="0.2">
      <c r="A39" s="44"/>
      <c r="B39" s="492"/>
      <c r="C39" s="11" t="s">
        <v>401</v>
      </c>
      <c r="D39" s="130">
        <f>Erfassung_Recording!G80</f>
        <v>0</v>
      </c>
      <c r="E39" s="265"/>
      <c r="F39" s="265"/>
      <c r="G39" s="265"/>
      <c r="H39" s="11" t="s">
        <v>401</v>
      </c>
      <c r="I39" s="130">
        <f>Erfassung_Recording!G82</f>
        <v>0</v>
      </c>
      <c r="J39" s="265"/>
      <c r="K39" s="265"/>
      <c r="L39" s="265"/>
      <c r="M39" s="265"/>
      <c r="N39" s="57"/>
    </row>
    <row r="40" spans="1:28" x14ac:dyDescent="0.2">
      <c r="A40" s="44"/>
      <c r="M40" s="44"/>
      <c r="N40" s="44"/>
    </row>
    <row r="41" spans="1:28" s="44" customFormat="1" ht="12.75" customHeight="1" x14ac:dyDescent="0.2">
      <c r="B41" s="515" t="s">
        <v>316</v>
      </c>
      <c r="C41" s="515"/>
      <c r="D41" s="515"/>
      <c r="E41" s="515"/>
      <c r="F41" s="515"/>
      <c r="G41" s="515"/>
      <c r="H41" s="515"/>
      <c r="I41" s="515"/>
      <c r="J41" s="515"/>
      <c r="K41" s="515"/>
      <c r="L41" s="515"/>
      <c r="M41" s="515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s="44" customFormat="1" ht="12.75" customHeight="1" x14ac:dyDescent="0.2">
      <c r="B42" s="515"/>
      <c r="C42" s="515"/>
      <c r="D42" s="515"/>
      <c r="E42" s="515"/>
      <c r="F42" s="515"/>
      <c r="G42" s="515"/>
      <c r="H42" s="515"/>
      <c r="I42" s="515"/>
      <c r="J42" s="515"/>
      <c r="K42" s="515"/>
      <c r="L42" s="515"/>
      <c r="M42" s="515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s="44" customFormat="1" ht="12.75" customHeight="1" x14ac:dyDescent="0.2"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s="44" customFormat="1" ht="28.5" customHeight="1" x14ac:dyDescent="0.2">
      <c r="B44" s="169"/>
      <c r="C44" s="170" t="s">
        <v>519</v>
      </c>
      <c r="D44" s="512" t="s">
        <v>187</v>
      </c>
      <c r="E44" s="513"/>
      <c r="F44" s="513"/>
      <c r="G44" s="514"/>
      <c r="H44" s="509" t="s">
        <v>520</v>
      </c>
      <c r="I44" s="510"/>
      <c r="J44" s="511"/>
      <c r="K44" s="507"/>
      <c r="L44" s="508"/>
      <c r="M44" s="169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5.25" customHeight="1" x14ac:dyDescent="0.2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1:28" ht="15" customHeight="1" x14ac:dyDescent="0.2">
      <c r="A46" s="44"/>
      <c r="B46" s="516" t="s">
        <v>367</v>
      </c>
      <c r="C46" s="498" t="s">
        <v>184</v>
      </c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N46" s="44"/>
    </row>
    <row r="47" spans="1:28" ht="26.25" customHeight="1" x14ac:dyDescent="0.2">
      <c r="A47" s="44"/>
      <c r="B47" s="517"/>
      <c r="C47" s="265" t="s">
        <v>185</v>
      </c>
      <c r="D47" s="501"/>
      <c r="E47" s="501"/>
      <c r="F47" s="501"/>
      <c r="G47" s="501"/>
      <c r="H47" s="265" t="s">
        <v>186</v>
      </c>
      <c r="I47" s="265"/>
      <c r="J47" s="265"/>
      <c r="K47" s="265"/>
      <c r="L47" s="265"/>
      <c r="M47" s="265"/>
      <c r="N47" s="44"/>
    </row>
    <row r="48" spans="1:28" ht="45.75" customHeight="1" x14ac:dyDescent="0.2">
      <c r="A48" s="44"/>
      <c r="B48" s="517"/>
      <c r="C48" s="502" t="s">
        <v>187</v>
      </c>
      <c r="D48" s="503"/>
      <c r="E48" s="503"/>
      <c r="F48" s="503"/>
      <c r="G48" s="504"/>
      <c r="H48" s="279" t="s">
        <v>187</v>
      </c>
      <c r="I48" s="279"/>
      <c r="J48" s="279"/>
      <c r="K48" s="279"/>
      <c r="L48" s="279"/>
      <c r="M48" s="279"/>
      <c r="N48" s="44"/>
    </row>
    <row r="49" spans="1:28" ht="13.5" customHeight="1" x14ac:dyDescent="0.2">
      <c r="A49" s="44"/>
      <c r="B49" s="517"/>
      <c r="C49" s="328" t="s">
        <v>256</v>
      </c>
      <c r="D49" s="328"/>
      <c r="E49" s="328"/>
      <c r="F49" s="328"/>
      <c r="G49" s="328"/>
      <c r="H49" s="328"/>
      <c r="I49" s="328"/>
      <c r="J49" s="328"/>
      <c r="K49" s="328"/>
      <c r="L49" s="328"/>
      <c r="M49" s="328"/>
      <c r="N49" s="51"/>
    </row>
    <row r="50" spans="1:28" ht="13.5" customHeight="1" x14ac:dyDescent="0.2">
      <c r="A50" s="44"/>
      <c r="B50" s="517"/>
      <c r="C50" s="328" t="s">
        <v>217</v>
      </c>
      <c r="D50" s="328"/>
      <c r="E50" s="328"/>
      <c r="F50" s="328"/>
      <c r="G50" s="328"/>
      <c r="H50" s="328" t="s">
        <v>129</v>
      </c>
      <c r="I50" s="328"/>
      <c r="J50" s="328"/>
      <c r="K50" s="328"/>
      <c r="L50" s="328"/>
      <c r="M50" s="328"/>
      <c r="N50" s="51"/>
    </row>
    <row r="51" spans="1:28" ht="49.5" customHeight="1" x14ac:dyDescent="0.2">
      <c r="A51" s="44"/>
      <c r="B51" s="517"/>
      <c r="C51" s="74" t="s">
        <v>130</v>
      </c>
      <c r="D51" s="74" t="s">
        <v>418</v>
      </c>
      <c r="E51" s="328" t="s">
        <v>132</v>
      </c>
      <c r="F51" s="328"/>
      <c r="G51" s="328"/>
      <c r="H51" s="74" t="s">
        <v>130</v>
      </c>
      <c r="I51" s="74" t="s">
        <v>418</v>
      </c>
      <c r="J51" s="328" t="s">
        <v>132</v>
      </c>
      <c r="K51" s="328"/>
      <c r="L51" s="328"/>
      <c r="M51" s="328"/>
      <c r="N51" s="51"/>
    </row>
    <row r="52" spans="1:28" ht="49.5" customHeight="1" x14ac:dyDescent="0.2">
      <c r="A52" s="44"/>
      <c r="B52" s="517"/>
      <c r="C52" s="11" t="s">
        <v>415</v>
      </c>
      <c r="D52" s="129"/>
      <c r="E52" s="265" t="str">
        <f>IF(Berechnungen!A55=0,"",IF(Berechnungen!A55=1,Berechnungen!B4,IF(Berechnungen!A55=2,Berechnungen!B5,Berechnungen!B6)))</f>
        <v/>
      </c>
      <c r="F52" s="265"/>
      <c r="G52" s="265"/>
      <c r="H52" s="11" t="s">
        <v>415</v>
      </c>
      <c r="I52" s="129"/>
      <c r="J52" s="265" t="str">
        <f>IF(Berechnungen!A68=0,"",IF(Berechnungen!A68=1,Berechnungen!B4,IF(Berechnungen!A68=2,Berechnungen!B5,Berechnungen!B6)))</f>
        <v/>
      </c>
      <c r="K52" s="265"/>
      <c r="L52" s="265"/>
      <c r="M52" s="265"/>
      <c r="N52" s="57"/>
    </row>
    <row r="53" spans="1:28" ht="51.75" customHeight="1" x14ac:dyDescent="0.2">
      <c r="B53" s="517"/>
      <c r="C53" s="11" t="s">
        <v>522</v>
      </c>
      <c r="D53" s="129"/>
      <c r="E53" s="265"/>
      <c r="F53" s="265"/>
      <c r="G53" s="265"/>
      <c r="H53" s="11" t="s">
        <v>522</v>
      </c>
      <c r="I53" s="129"/>
      <c r="J53" s="265"/>
      <c r="K53" s="265"/>
      <c r="L53" s="265"/>
      <c r="M53" s="265"/>
      <c r="N53" s="57"/>
    </row>
    <row r="54" spans="1:28" ht="39" customHeight="1" x14ac:dyDescent="0.2">
      <c r="B54" s="517"/>
      <c r="C54" s="179" t="s">
        <v>311</v>
      </c>
      <c r="D54" s="179"/>
      <c r="E54" s="179"/>
      <c r="F54" s="179"/>
      <c r="G54" s="179"/>
      <c r="H54" s="179"/>
      <c r="I54" s="502"/>
      <c r="J54" s="503"/>
      <c r="K54" s="503"/>
      <c r="L54" s="503"/>
      <c r="M54" s="504"/>
      <c r="N54" s="57"/>
    </row>
    <row r="55" spans="1:28" ht="27" customHeight="1" x14ac:dyDescent="0.2">
      <c r="B55" s="517"/>
      <c r="C55" s="179" t="s">
        <v>310</v>
      </c>
      <c r="D55" s="179"/>
      <c r="E55" s="179"/>
      <c r="F55" s="179"/>
      <c r="G55" s="179"/>
      <c r="H55" s="179"/>
      <c r="I55" s="502"/>
      <c r="J55" s="503"/>
      <c r="K55" s="503"/>
      <c r="L55" s="503"/>
      <c r="M55" s="504"/>
      <c r="N55" s="57"/>
    </row>
    <row r="56" spans="1:28" ht="27" customHeight="1" x14ac:dyDescent="0.2">
      <c r="B56" s="517"/>
      <c r="C56" s="518" t="s">
        <v>521</v>
      </c>
      <c r="D56" s="179"/>
      <c r="E56" s="179"/>
      <c r="F56" s="179"/>
      <c r="G56" s="179"/>
      <c r="H56" s="179"/>
      <c r="I56" s="519"/>
      <c r="J56" s="520"/>
      <c r="K56" s="520"/>
      <c r="L56" s="520"/>
      <c r="M56" s="521"/>
      <c r="N56" s="57"/>
    </row>
    <row r="57" spans="1:28" ht="34.5" customHeight="1" x14ac:dyDescent="0.2">
      <c r="B57" s="71"/>
      <c r="C57" s="17"/>
      <c r="D57" s="17"/>
      <c r="E57" s="17"/>
      <c r="F57" s="17"/>
      <c r="G57" s="17"/>
      <c r="H57" s="17"/>
      <c r="I57" s="9"/>
      <c r="J57" s="9"/>
      <c r="K57" s="9"/>
      <c r="L57" s="9"/>
      <c r="M57" s="57"/>
      <c r="N57" s="57"/>
    </row>
    <row r="58" spans="1:28" ht="15.75" customHeight="1" x14ac:dyDescent="0.2">
      <c r="B58" s="71"/>
      <c r="C58" s="17"/>
      <c r="D58" s="17"/>
      <c r="E58" s="17"/>
      <c r="F58" s="17"/>
      <c r="G58" s="17"/>
      <c r="H58" s="17"/>
      <c r="I58" s="9"/>
      <c r="J58" s="9"/>
      <c r="K58" s="9"/>
      <c r="L58" s="9"/>
      <c r="M58" s="57"/>
      <c r="N58" s="57"/>
    </row>
    <row r="59" spans="1:28" x14ac:dyDescent="0.2">
      <c r="B59" s="522" t="s">
        <v>364</v>
      </c>
      <c r="C59" s="498" t="s">
        <v>318</v>
      </c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N59" s="44"/>
    </row>
    <row r="60" spans="1:28" ht="39.75" customHeight="1" x14ac:dyDescent="0.2">
      <c r="B60" s="522"/>
      <c r="C60" s="265" t="s">
        <v>479</v>
      </c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44"/>
    </row>
    <row r="61" spans="1:28" ht="15" customHeight="1" x14ac:dyDescent="0.2">
      <c r="B61" s="522"/>
      <c r="C61" s="501" t="s">
        <v>188</v>
      </c>
      <c r="D61" s="501"/>
      <c r="E61" s="501"/>
      <c r="F61" s="501"/>
      <c r="G61" s="224"/>
      <c r="H61" s="501" t="s">
        <v>189</v>
      </c>
      <c r="I61" s="501"/>
      <c r="J61" s="501"/>
      <c r="K61" s="501"/>
      <c r="L61" s="501"/>
      <c r="M61" s="501"/>
      <c r="N61" s="44"/>
    </row>
    <row r="62" spans="1:28" ht="39.75" customHeight="1" x14ac:dyDescent="0.2">
      <c r="B62" s="522"/>
      <c r="C62" s="502" t="s">
        <v>187</v>
      </c>
      <c r="D62" s="503"/>
      <c r="E62" s="503"/>
      <c r="F62" s="504"/>
      <c r="G62" s="224"/>
      <c r="H62" s="279" t="s">
        <v>187</v>
      </c>
      <c r="I62" s="279"/>
      <c r="J62" s="279"/>
      <c r="K62" s="279"/>
      <c r="L62" s="279"/>
      <c r="M62" s="279"/>
      <c r="N62" s="44"/>
    </row>
    <row r="63" spans="1:28" s="44" customFormat="1" x14ac:dyDescent="0.2"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s="44" customFormat="1" ht="12.75" customHeight="1" x14ac:dyDescent="0.2">
      <c r="B64" s="522" t="s">
        <v>364</v>
      </c>
      <c r="C64" s="498" t="s">
        <v>317</v>
      </c>
      <c r="D64" s="498"/>
      <c r="E64" s="498"/>
      <c r="F64" s="498"/>
      <c r="G64" s="498"/>
      <c r="H64" s="498"/>
      <c r="I64" s="498"/>
      <c r="J64" s="498"/>
      <c r="K64" s="498"/>
      <c r="L64" s="498"/>
      <c r="M64" s="498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2:28" s="44" customFormat="1" ht="39" customHeight="1" x14ac:dyDescent="0.2">
      <c r="B65" s="522"/>
      <c r="C65" s="265" t="s">
        <v>479</v>
      </c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2:28" s="44" customFormat="1" x14ac:dyDescent="0.2">
      <c r="B66" s="522"/>
      <c r="C66" s="501" t="s">
        <v>188</v>
      </c>
      <c r="D66" s="501"/>
      <c r="E66" s="501"/>
      <c r="F66" s="501"/>
      <c r="G66" s="224"/>
      <c r="H66" s="501" t="s">
        <v>189</v>
      </c>
      <c r="I66" s="501"/>
      <c r="J66" s="501"/>
      <c r="K66" s="501"/>
      <c r="L66" s="501"/>
      <c r="M66" s="50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2:28" s="44" customFormat="1" ht="39" customHeight="1" x14ac:dyDescent="0.2">
      <c r="B67" s="522"/>
      <c r="C67" s="502" t="s">
        <v>187</v>
      </c>
      <c r="D67" s="503"/>
      <c r="E67" s="503"/>
      <c r="F67" s="504"/>
      <c r="G67" s="224"/>
      <c r="H67" s="279" t="s">
        <v>187</v>
      </c>
      <c r="I67" s="279"/>
      <c r="J67" s="279"/>
      <c r="K67" s="279"/>
      <c r="L67" s="279"/>
      <c r="M67" s="27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2:28" s="44" customFormat="1" ht="18.75" customHeight="1" x14ac:dyDescent="0.2">
      <c r="B68" s="522"/>
      <c r="C68" s="179" t="s">
        <v>331</v>
      </c>
      <c r="D68" s="179"/>
      <c r="E68" s="279"/>
      <c r="F68" s="279"/>
      <c r="G68" s="279"/>
      <c r="H68" s="279"/>
      <c r="I68" s="279"/>
      <c r="J68" s="279"/>
      <c r="K68" s="279"/>
      <c r="L68" s="279"/>
      <c r="M68" s="27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2:28" s="44" customFormat="1" ht="18.75" customHeight="1" x14ac:dyDescent="0.2">
      <c r="B69" s="522"/>
      <c r="C69" s="179"/>
      <c r="D69" s="179"/>
      <c r="E69" s="279"/>
      <c r="F69" s="279"/>
      <c r="G69" s="279"/>
      <c r="H69" s="279"/>
      <c r="I69" s="279"/>
      <c r="J69" s="279"/>
      <c r="K69" s="279"/>
      <c r="L69" s="279"/>
      <c r="M69" s="27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2:28" s="44" customFormat="1" ht="18.75" customHeight="1" x14ac:dyDescent="0.2">
      <c r="B70" s="522"/>
      <c r="C70" s="179"/>
      <c r="D70" s="179"/>
      <c r="E70" s="279"/>
      <c r="F70" s="279"/>
      <c r="G70" s="279"/>
      <c r="H70" s="279"/>
      <c r="I70" s="279"/>
      <c r="J70" s="279"/>
      <c r="K70" s="279"/>
      <c r="L70" s="279"/>
      <c r="M70" s="27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2:28" s="44" customFormat="1" ht="18.75" customHeight="1" x14ac:dyDescent="0.2">
      <c r="B71" s="522"/>
      <c r="C71" s="179"/>
      <c r="D71" s="179"/>
      <c r="E71" s="502"/>
      <c r="F71" s="503"/>
      <c r="G71" s="503"/>
      <c r="H71" s="503"/>
      <c r="I71" s="503"/>
      <c r="J71" s="503"/>
      <c r="K71" s="503"/>
      <c r="L71" s="503"/>
      <c r="M71" s="504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4" spans="2:28" ht="15" customHeight="1" x14ac:dyDescent="0.2">
      <c r="B74" s="523" t="s">
        <v>363</v>
      </c>
      <c r="C74" s="498" t="s">
        <v>354</v>
      </c>
      <c r="D74" s="498"/>
      <c r="E74" s="498"/>
      <c r="F74" s="498"/>
      <c r="G74" s="498"/>
      <c r="H74" s="498"/>
      <c r="I74" s="498"/>
      <c r="J74" s="498"/>
      <c r="K74" s="498"/>
      <c r="L74" s="498"/>
      <c r="M74" s="498"/>
    </row>
    <row r="75" spans="2:28" ht="12.75" customHeight="1" x14ac:dyDescent="0.2">
      <c r="B75" s="523"/>
      <c r="C75" s="498" t="s">
        <v>191</v>
      </c>
      <c r="D75" s="498"/>
      <c r="E75" s="498"/>
      <c r="F75" s="498"/>
      <c r="G75" s="498"/>
      <c r="H75" s="498"/>
      <c r="I75" s="498"/>
      <c r="J75" s="498"/>
      <c r="K75" s="498"/>
      <c r="L75" s="498"/>
      <c r="M75" s="498"/>
      <c r="N75" s="44"/>
    </row>
    <row r="76" spans="2:28" ht="33" customHeight="1" x14ac:dyDescent="0.2">
      <c r="B76" s="523"/>
      <c r="C76" s="179" t="s">
        <v>342</v>
      </c>
      <c r="D76" s="345">
        <f>Erfassung_Recording!D93</f>
        <v>0</v>
      </c>
      <c r="E76" s="345"/>
      <c r="F76" s="345"/>
      <c r="G76" s="345"/>
      <c r="H76" s="11" t="s">
        <v>112</v>
      </c>
      <c r="I76" s="345">
        <f>Erfassung_Recording!I93</f>
        <v>0</v>
      </c>
      <c r="J76" s="345"/>
      <c r="K76" s="345"/>
      <c r="L76" s="345"/>
      <c r="M76" s="345"/>
      <c r="N76" s="44"/>
    </row>
    <row r="77" spans="2:28" ht="33" customHeight="1" x14ac:dyDescent="0.2">
      <c r="B77" s="523"/>
      <c r="C77" s="179"/>
      <c r="D77" s="345">
        <f>Erfassung_Recording!D94</f>
        <v>0</v>
      </c>
      <c r="E77" s="345"/>
      <c r="F77" s="345"/>
      <c r="G77" s="345"/>
      <c r="H77" s="11" t="s">
        <v>112</v>
      </c>
      <c r="I77" s="345">
        <f>Erfassung_Recording!I94</f>
        <v>0</v>
      </c>
      <c r="J77" s="345"/>
      <c r="K77" s="345"/>
      <c r="L77" s="345"/>
      <c r="M77" s="345"/>
      <c r="N77" s="44"/>
    </row>
    <row r="78" spans="2:28" ht="28.5" customHeight="1" x14ac:dyDescent="0.2">
      <c r="B78" s="523"/>
      <c r="C78" s="179" t="s">
        <v>355</v>
      </c>
      <c r="D78" s="179"/>
      <c r="E78" s="179"/>
      <c r="F78" s="179"/>
      <c r="G78" s="179"/>
      <c r="H78" s="179"/>
      <c r="I78" s="328" t="s">
        <v>343</v>
      </c>
      <c r="J78" s="328"/>
      <c r="K78" s="328" t="s">
        <v>179</v>
      </c>
      <c r="L78" s="328"/>
      <c r="M78" s="328"/>
      <c r="N78" s="44"/>
    </row>
    <row r="79" spans="2:28" x14ac:dyDescent="0.2">
      <c r="B79" s="523"/>
      <c r="C79" s="330"/>
      <c r="D79" s="330"/>
      <c r="E79" s="330"/>
      <c r="F79" s="330"/>
      <c r="G79" s="330"/>
      <c r="H79" s="330"/>
      <c r="I79" s="279"/>
      <c r="J79" s="279"/>
      <c r="K79" s="279"/>
      <c r="L79" s="279"/>
      <c r="M79" s="279"/>
      <c r="N79" s="44"/>
    </row>
    <row r="80" spans="2:28" x14ac:dyDescent="0.2">
      <c r="B80" s="523"/>
      <c r="C80" s="330"/>
      <c r="D80" s="330"/>
      <c r="E80" s="330"/>
      <c r="F80" s="330"/>
      <c r="G80" s="330"/>
      <c r="H80" s="330"/>
      <c r="I80" s="279"/>
      <c r="J80" s="279"/>
      <c r="K80" s="279"/>
      <c r="L80" s="279"/>
      <c r="M80" s="279"/>
      <c r="N80" s="44"/>
    </row>
    <row r="81" spans="2:14" x14ac:dyDescent="0.2">
      <c r="B81" s="523"/>
      <c r="C81" s="330"/>
      <c r="D81" s="330"/>
      <c r="E81" s="330"/>
      <c r="F81" s="330"/>
      <c r="G81" s="330"/>
      <c r="H81" s="330"/>
      <c r="I81" s="279"/>
      <c r="J81" s="279"/>
      <c r="K81" s="279"/>
      <c r="L81" s="279"/>
      <c r="M81" s="279"/>
      <c r="N81" s="44"/>
    </row>
    <row r="82" spans="2:14" x14ac:dyDescent="0.2">
      <c r="B82" s="523"/>
      <c r="C82" s="330"/>
      <c r="D82" s="330"/>
      <c r="E82" s="330"/>
      <c r="F82" s="330"/>
      <c r="G82" s="330"/>
      <c r="H82" s="330"/>
      <c r="I82" s="279"/>
      <c r="J82" s="279"/>
      <c r="K82" s="279"/>
      <c r="L82" s="279"/>
      <c r="M82" s="279"/>
      <c r="N82" s="44"/>
    </row>
    <row r="83" spans="2:14" ht="26.25" customHeight="1" x14ac:dyDescent="0.2">
      <c r="B83" s="523"/>
      <c r="C83" s="179" t="s">
        <v>356</v>
      </c>
      <c r="D83" s="179"/>
      <c r="E83" s="179"/>
      <c r="F83" s="179"/>
      <c r="G83" s="179"/>
      <c r="H83" s="179"/>
      <c r="I83" s="328" t="s">
        <v>343</v>
      </c>
      <c r="J83" s="328"/>
      <c r="K83" s="328" t="s">
        <v>179</v>
      </c>
      <c r="L83" s="328"/>
      <c r="M83" s="328"/>
      <c r="N83" s="44"/>
    </row>
    <row r="84" spans="2:14" x14ac:dyDescent="0.2">
      <c r="B84" s="523"/>
      <c r="C84" s="330"/>
      <c r="D84" s="330"/>
      <c r="E84" s="330"/>
      <c r="F84" s="330"/>
      <c r="G84" s="330"/>
      <c r="H84" s="330"/>
      <c r="I84" s="279"/>
      <c r="J84" s="279"/>
      <c r="K84" s="279"/>
      <c r="L84" s="279"/>
      <c r="M84" s="279"/>
    </row>
    <row r="85" spans="2:14" x14ac:dyDescent="0.2">
      <c r="B85" s="523"/>
      <c r="C85" s="330"/>
      <c r="D85" s="330"/>
      <c r="E85" s="330"/>
      <c r="F85" s="330"/>
      <c r="G85" s="330"/>
      <c r="H85" s="330"/>
      <c r="I85" s="279"/>
      <c r="J85" s="279"/>
      <c r="K85" s="279"/>
      <c r="L85" s="279"/>
      <c r="M85" s="279"/>
    </row>
    <row r="86" spans="2:14" x14ac:dyDescent="0.2">
      <c r="B86" s="523"/>
      <c r="C86" s="330"/>
      <c r="D86" s="330"/>
      <c r="E86" s="330"/>
      <c r="F86" s="330"/>
      <c r="G86" s="330"/>
      <c r="H86" s="330"/>
      <c r="I86" s="279"/>
      <c r="J86" s="279"/>
      <c r="K86" s="279"/>
      <c r="L86" s="279"/>
      <c r="M86" s="279"/>
    </row>
    <row r="87" spans="2:14" ht="26.25" customHeight="1" x14ac:dyDescent="0.2">
      <c r="B87" s="523"/>
      <c r="C87" s="179" t="s">
        <v>357</v>
      </c>
      <c r="D87" s="179"/>
      <c r="E87" s="179"/>
      <c r="F87" s="179"/>
      <c r="G87" s="179"/>
      <c r="H87" s="179"/>
      <c r="I87" s="328" t="s">
        <v>343</v>
      </c>
      <c r="J87" s="328"/>
      <c r="K87" s="328" t="s">
        <v>179</v>
      </c>
      <c r="L87" s="328"/>
      <c r="M87" s="328"/>
    </row>
    <row r="88" spans="2:14" x14ac:dyDescent="0.2">
      <c r="B88" s="523"/>
      <c r="C88" s="330"/>
      <c r="D88" s="330"/>
      <c r="E88" s="330"/>
      <c r="F88" s="330"/>
      <c r="G88" s="330"/>
      <c r="H88" s="330"/>
      <c r="I88" s="279"/>
      <c r="J88" s="279"/>
      <c r="K88" s="279"/>
      <c r="L88" s="279"/>
      <c r="M88" s="279"/>
    </row>
    <row r="89" spans="2:14" x14ac:dyDescent="0.2">
      <c r="B89" s="523"/>
      <c r="C89" s="330"/>
      <c r="D89" s="330"/>
      <c r="E89" s="330"/>
      <c r="F89" s="330"/>
      <c r="G89" s="330"/>
      <c r="H89" s="330"/>
      <c r="I89" s="279"/>
      <c r="J89" s="279"/>
      <c r="K89" s="279"/>
      <c r="L89" s="279"/>
      <c r="M89" s="279"/>
    </row>
    <row r="90" spans="2:14" x14ac:dyDescent="0.2">
      <c r="B90" s="523"/>
      <c r="C90" s="330"/>
      <c r="D90" s="330"/>
      <c r="E90" s="330"/>
      <c r="F90" s="330"/>
      <c r="G90" s="330"/>
      <c r="H90" s="330"/>
      <c r="I90" s="279"/>
      <c r="J90" s="279"/>
      <c r="K90" s="279"/>
      <c r="L90" s="279"/>
      <c r="M90" s="279"/>
    </row>
    <row r="91" spans="2:14" ht="82.5" customHeight="1" x14ac:dyDescent="0.2">
      <c r="B91" s="77"/>
      <c r="C91" s="159"/>
      <c r="D91" s="159"/>
      <c r="E91" s="159"/>
      <c r="F91" s="159"/>
      <c r="G91" s="159"/>
      <c r="H91" s="159"/>
      <c r="I91" s="171"/>
      <c r="J91" s="171"/>
      <c r="K91" s="171"/>
      <c r="L91" s="171"/>
      <c r="M91" s="171"/>
    </row>
    <row r="92" spans="2:14" ht="13.5" customHeight="1" x14ac:dyDescent="0.2">
      <c r="B92" s="77"/>
      <c r="C92" s="159"/>
      <c r="D92" s="159"/>
      <c r="E92" s="159"/>
      <c r="F92" s="159"/>
      <c r="G92" s="159"/>
      <c r="H92" s="159"/>
      <c r="I92" s="171"/>
      <c r="J92" s="171"/>
      <c r="K92" s="171"/>
      <c r="L92" s="171"/>
      <c r="M92" s="171"/>
    </row>
    <row r="93" spans="2:14" ht="11.25" customHeight="1" x14ac:dyDescent="0.2">
      <c r="B93" s="77"/>
      <c r="C93" s="17"/>
      <c r="D93" s="17"/>
      <c r="E93" s="17"/>
      <c r="F93" s="17"/>
      <c r="G93" s="17"/>
      <c r="H93" s="17"/>
      <c r="I93" s="9"/>
      <c r="J93" s="9"/>
      <c r="K93" s="9"/>
      <c r="L93" s="9"/>
      <c r="M93" s="9"/>
    </row>
    <row r="94" spans="2:14" x14ac:dyDescent="0.2">
      <c r="B94" s="540" t="s">
        <v>190</v>
      </c>
      <c r="C94" s="498" t="s">
        <v>358</v>
      </c>
      <c r="D94" s="498"/>
      <c r="E94" s="498"/>
      <c r="F94" s="498"/>
      <c r="G94" s="498"/>
      <c r="H94" s="498"/>
      <c r="I94" s="498"/>
      <c r="J94" s="498"/>
      <c r="K94" s="498"/>
      <c r="L94" s="498"/>
      <c r="M94" s="498"/>
      <c r="N94" s="18"/>
    </row>
    <row r="95" spans="2:14" x14ac:dyDescent="0.2">
      <c r="B95" s="541"/>
      <c r="C95" s="182" t="s">
        <v>360</v>
      </c>
      <c r="D95" s="182"/>
      <c r="E95" s="182"/>
      <c r="F95" s="182"/>
      <c r="G95" s="182"/>
      <c r="H95" s="74" t="s">
        <v>359</v>
      </c>
      <c r="I95" s="328" t="s">
        <v>343</v>
      </c>
      <c r="J95" s="328"/>
      <c r="K95" s="328" t="s">
        <v>179</v>
      </c>
      <c r="L95" s="328"/>
      <c r="M95" s="328"/>
    </row>
    <row r="96" spans="2:14" x14ac:dyDescent="0.2">
      <c r="B96" s="541"/>
      <c r="C96" s="330"/>
      <c r="D96" s="330"/>
      <c r="E96" s="330"/>
      <c r="F96" s="330"/>
      <c r="G96" s="330"/>
      <c r="H96" s="91"/>
      <c r="I96" s="500"/>
      <c r="J96" s="500"/>
      <c r="K96" s="500"/>
      <c r="L96" s="500"/>
      <c r="M96" s="500"/>
    </row>
    <row r="97" spans="2:13" x14ac:dyDescent="0.2">
      <c r="B97" s="541"/>
      <c r="C97" s="330"/>
      <c r="D97" s="330"/>
      <c r="E97" s="330"/>
      <c r="F97" s="330"/>
      <c r="G97" s="330"/>
      <c r="H97" s="91"/>
      <c r="I97" s="500"/>
      <c r="J97" s="500"/>
      <c r="K97" s="500"/>
      <c r="L97" s="500"/>
      <c r="M97" s="500"/>
    </row>
    <row r="98" spans="2:13" x14ac:dyDescent="0.2">
      <c r="B98" s="541"/>
      <c r="C98" s="330"/>
      <c r="D98" s="330"/>
      <c r="E98" s="330"/>
      <c r="F98" s="330"/>
      <c r="G98" s="330"/>
      <c r="H98" s="91"/>
      <c r="I98" s="500"/>
      <c r="J98" s="500"/>
      <c r="K98" s="500"/>
      <c r="L98" s="500"/>
      <c r="M98" s="500"/>
    </row>
    <row r="99" spans="2:13" x14ac:dyDescent="0.2">
      <c r="B99" s="541"/>
      <c r="C99" s="182" t="s">
        <v>361</v>
      </c>
      <c r="D99" s="182"/>
      <c r="E99" s="182"/>
      <c r="F99" s="182"/>
      <c r="G99" s="182"/>
      <c r="H99" s="74" t="s">
        <v>359</v>
      </c>
      <c r="I99" s="328" t="s">
        <v>343</v>
      </c>
      <c r="J99" s="328"/>
      <c r="K99" s="328" t="s">
        <v>179</v>
      </c>
      <c r="L99" s="328"/>
      <c r="M99" s="328"/>
    </row>
    <row r="100" spans="2:13" x14ac:dyDescent="0.2">
      <c r="B100" s="541"/>
      <c r="C100" s="330"/>
      <c r="D100" s="330"/>
      <c r="E100" s="330"/>
      <c r="F100" s="330"/>
      <c r="G100" s="330"/>
      <c r="H100" s="92"/>
      <c r="I100" s="500"/>
      <c r="J100" s="500"/>
      <c r="K100" s="500"/>
      <c r="L100" s="500"/>
      <c r="M100" s="500"/>
    </row>
    <row r="101" spans="2:13" x14ac:dyDescent="0.2">
      <c r="B101" s="541"/>
      <c r="C101" s="330"/>
      <c r="D101" s="330"/>
      <c r="E101" s="330"/>
      <c r="F101" s="330"/>
      <c r="G101" s="330"/>
      <c r="H101" s="92"/>
      <c r="I101" s="500"/>
      <c r="J101" s="500"/>
      <c r="K101" s="500"/>
      <c r="L101" s="500"/>
      <c r="M101" s="500"/>
    </row>
    <row r="102" spans="2:13" x14ac:dyDescent="0.2">
      <c r="B102" s="542"/>
      <c r="C102" s="330"/>
      <c r="D102" s="330"/>
      <c r="E102" s="330"/>
      <c r="F102" s="330"/>
      <c r="G102" s="330"/>
      <c r="H102" s="91"/>
      <c r="I102" s="500"/>
      <c r="J102" s="500"/>
      <c r="K102" s="543"/>
      <c r="L102" s="543"/>
      <c r="M102" s="543"/>
    </row>
    <row r="105" spans="2:13" ht="12.75" customHeight="1" x14ac:dyDescent="0.2">
      <c r="B105" s="529" t="s">
        <v>371</v>
      </c>
      <c r="C105" s="498" t="s">
        <v>362</v>
      </c>
      <c r="D105" s="498"/>
      <c r="E105" s="498"/>
      <c r="F105" s="498"/>
      <c r="G105" s="498"/>
      <c r="H105" s="498"/>
      <c r="I105" s="498"/>
      <c r="J105" s="498"/>
      <c r="K105" s="498"/>
      <c r="L105" s="498"/>
      <c r="M105" s="498"/>
    </row>
    <row r="106" spans="2:13" ht="92.25" customHeight="1" x14ac:dyDescent="0.2">
      <c r="B106" s="530"/>
      <c r="C106" s="330"/>
      <c r="D106" s="330"/>
      <c r="E106" s="330"/>
      <c r="F106" s="330"/>
      <c r="G106" s="330"/>
      <c r="H106" s="330"/>
      <c r="I106" s="330"/>
      <c r="J106" s="330"/>
      <c r="K106" s="330"/>
      <c r="L106" s="330"/>
      <c r="M106" s="330"/>
    </row>
    <row r="107" spans="2:13" x14ac:dyDescent="0.2">
      <c r="B107" s="530"/>
      <c r="C107" s="527" t="s">
        <v>535</v>
      </c>
      <c r="D107" s="528"/>
      <c r="E107" s="528"/>
      <c r="F107" s="528"/>
      <c r="G107" s="528"/>
      <c r="H107" s="528"/>
      <c r="I107" s="528"/>
      <c r="J107" s="528"/>
      <c r="K107" s="528"/>
      <c r="L107" s="528"/>
      <c r="M107" s="528"/>
    </row>
    <row r="108" spans="2:13" ht="13.5" thickBot="1" x14ac:dyDescent="0.25">
      <c r="B108" s="530"/>
      <c r="C108" s="179" t="s">
        <v>534</v>
      </c>
      <c r="D108" s="179"/>
      <c r="E108" s="524" t="s">
        <v>536</v>
      </c>
      <c r="F108" s="525"/>
      <c r="G108" s="525"/>
      <c r="H108" s="526"/>
      <c r="I108" s="69" t="s">
        <v>537</v>
      </c>
      <c r="J108" s="524" t="s">
        <v>538</v>
      </c>
      <c r="K108" s="525"/>
      <c r="L108" s="525"/>
      <c r="M108" s="526"/>
    </row>
    <row r="109" spans="2:13" ht="15" customHeight="1" x14ac:dyDescent="0.2">
      <c r="B109" s="530"/>
      <c r="C109" s="179"/>
      <c r="D109" s="191"/>
      <c r="E109" s="532"/>
      <c r="F109" s="533"/>
      <c r="G109" s="533"/>
      <c r="H109" s="534"/>
      <c r="I109" s="538"/>
      <c r="J109" s="316"/>
      <c r="K109" s="317"/>
      <c r="L109" s="317"/>
      <c r="M109" s="318"/>
    </row>
    <row r="110" spans="2:13" ht="15.75" customHeight="1" thickBot="1" x14ac:dyDescent="0.25">
      <c r="B110" s="531"/>
      <c r="C110" s="179"/>
      <c r="D110" s="191"/>
      <c r="E110" s="535"/>
      <c r="F110" s="536"/>
      <c r="G110" s="536"/>
      <c r="H110" s="537"/>
      <c r="I110" s="539"/>
      <c r="J110" s="319"/>
      <c r="K110" s="320"/>
      <c r="L110" s="320"/>
      <c r="M110" s="321"/>
    </row>
  </sheetData>
  <sheetProtection algorithmName="SHA-512" hashValue="vwDH8ZDegDsTsPD88LuNCYvWk6giANiO2SdtBoVfLT/OgVzLt+wkP7YJkKFzW2jIL9rbmydyg9sixkMwxenDiw==" saltValue="DGHl/jnfhhnYkmwkAmbfMA==" spinCount="100000" sheet="1" formatCells="0" formatColumns="0" formatRows="0" insertColumns="0" insertRows="0" insertHyperlinks="0" deleteRows="0" pivotTables="0"/>
  <mergeCells count="202">
    <mergeCell ref="C108:D110"/>
    <mergeCell ref="J108:M108"/>
    <mergeCell ref="J109:M110"/>
    <mergeCell ref="C107:M107"/>
    <mergeCell ref="B105:B110"/>
    <mergeCell ref="E108:H108"/>
    <mergeCell ref="E109:H110"/>
    <mergeCell ref="I109:I110"/>
    <mergeCell ref="I101:J101"/>
    <mergeCell ref="I102:J102"/>
    <mergeCell ref="C106:M106"/>
    <mergeCell ref="B94:B102"/>
    <mergeCell ref="C105:M105"/>
    <mergeCell ref="C100:G100"/>
    <mergeCell ref="C101:G101"/>
    <mergeCell ref="C102:G102"/>
    <mergeCell ref="I100:J100"/>
    <mergeCell ref="K102:M102"/>
    <mergeCell ref="C94:M94"/>
    <mergeCell ref="K95:M95"/>
    <mergeCell ref="C99:G99"/>
    <mergeCell ref="I99:J99"/>
    <mergeCell ref="K99:M99"/>
    <mergeCell ref="C96:G96"/>
    <mergeCell ref="B59:B62"/>
    <mergeCell ref="I78:J78"/>
    <mergeCell ref="K78:M78"/>
    <mergeCell ref="C75:M75"/>
    <mergeCell ref="I76:M76"/>
    <mergeCell ref="I77:M77"/>
    <mergeCell ref="B64:B71"/>
    <mergeCell ref="C59:M59"/>
    <mergeCell ref="C60:M60"/>
    <mergeCell ref="H61:M61"/>
    <mergeCell ref="H62:M62"/>
    <mergeCell ref="C62:F62"/>
    <mergeCell ref="G61:G62"/>
    <mergeCell ref="C61:F61"/>
    <mergeCell ref="C64:M64"/>
    <mergeCell ref="B74:B90"/>
    <mergeCell ref="C74:M74"/>
    <mergeCell ref="K79:M79"/>
    <mergeCell ref="K81:M81"/>
    <mergeCell ref="C66:F66"/>
    <mergeCell ref="C81:H81"/>
    <mergeCell ref="C78:H78"/>
    <mergeCell ref="C87:H87"/>
    <mergeCell ref="I87:J87"/>
    <mergeCell ref="C82:H82"/>
    <mergeCell ref="C83:H83"/>
    <mergeCell ref="C84:H84"/>
    <mergeCell ref="I79:J79"/>
    <mergeCell ref="I81:J81"/>
    <mergeCell ref="I82:J82"/>
    <mergeCell ref="I83:J83"/>
    <mergeCell ref="I84:J84"/>
    <mergeCell ref="C80:H80"/>
    <mergeCell ref="C79:H79"/>
    <mergeCell ref="K100:M100"/>
    <mergeCell ref="K101:M101"/>
    <mergeCell ref="H67:M67"/>
    <mergeCell ref="E68:M68"/>
    <mergeCell ref="E69:M69"/>
    <mergeCell ref="E70:M70"/>
    <mergeCell ref="E71:M71"/>
    <mergeCell ref="C85:H85"/>
    <mergeCell ref="C86:H86"/>
    <mergeCell ref="I85:J85"/>
    <mergeCell ref="I86:J86"/>
    <mergeCell ref="K85:M85"/>
    <mergeCell ref="K86:M86"/>
    <mergeCell ref="C95:G95"/>
    <mergeCell ref="I95:J95"/>
    <mergeCell ref="I88:J88"/>
    <mergeCell ref="I89:J89"/>
    <mergeCell ref="I90:J90"/>
    <mergeCell ref="K88:M88"/>
    <mergeCell ref="K89:M89"/>
    <mergeCell ref="K90:M90"/>
    <mergeCell ref="K82:M82"/>
    <mergeCell ref="K83:M83"/>
    <mergeCell ref="K84:M84"/>
    <mergeCell ref="D24:G24"/>
    <mergeCell ref="H24:N24"/>
    <mergeCell ref="K44:L44"/>
    <mergeCell ref="H44:J44"/>
    <mergeCell ref="D44:G44"/>
    <mergeCell ref="K21:N21"/>
    <mergeCell ref="B41:M42"/>
    <mergeCell ref="B46:B56"/>
    <mergeCell ref="I55:M55"/>
    <mergeCell ref="I54:M54"/>
    <mergeCell ref="H50:M50"/>
    <mergeCell ref="J51:M51"/>
    <mergeCell ref="J52:M53"/>
    <mergeCell ref="C50:G50"/>
    <mergeCell ref="E51:G51"/>
    <mergeCell ref="C54:H54"/>
    <mergeCell ref="C55:H55"/>
    <mergeCell ref="C56:H56"/>
    <mergeCell ref="I56:M56"/>
    <mergeCell ref="H47:M47"/>
    <mergeCell ref="H48:M48"/>
    <mergeCell ref="C49:M49"/>
    <mergeCell ref="C48:G48"/>
    <mergeCell ref="C47:G47"/>
    <mergeCell ref="I96:J96"/>
    <mergeCell ref="K96:M96"/>
    <mergeCell ref="K97:M97"/>
    <mergeCell ref="K98:M98"/>
    <mergeCell ref="I97:J97"/>
    <mergeCell ref="C97:G97"/>
    <mergeCell ref="C98:G98"/>
    <mergeCell ref="I98:J98"/>
    <mergeCell ref="C46:M46"/>
    <mergeCell ref="C65:M65"/>
    <mergeCell ref="D77:G77"/>
    <mergeCell ref="G66:G67"/>
    <mergeCell ref="H66:M66"/>
    <mergeCell ref="C68:D71"/>
    <mergeCell ref="C67:F67"/>
    <mergeCell ref="C76:C77"/>
    <mergeCell ref="D76:G76"/>
    <mergeCell ref="C88:H88"/>
    <mergeCell ref="C89:H89"/>
    <mergeCell ref="C90:H90"/>
    <mergeCell ref="I80:J80"/>
    <mergeCell ref="K80:M80"/>
    <mergeCell ref="K87:M87"/>
    <mergeCell ref="E52:G53"/>
    <mergeCell ref="C5:N5"/>
    <mergeCell ref="C6:E6"/>
    <mergeCell ref="F6:H6"/>
    <mergeCell ref="J6:N6"/>
    <mergeCell ref="G8:H8"/>
    <mergeCell ref="D17:F17"/>
    <mergeCell ref="G17:N17"/>
    <mergeCell ref="D18:F19"/>
    <mergeCell ref="G18:N19"/>
    <mergeCell ref="D8:F8"/>
    <mergeCell ref="D9:F9"/>
    <mergeCell ref="D14:F14"/>
    <mergeCell ref="G14:N14"/>
    <mergeCell ref="I8:J8"/>
    <mergeCell ref="L8:N8"/>
    <mergeCell ref="G9:H9"/>
    <mergeCell ref="I9:J9"/>
    <mergeCell ref="D13:F13"/>
    <mergeCell ref="G13:N13"/>
    <mergeCell ref="C13:C19"/>
    <mergeCell ref="G16:H16"/>
    <mergeCell ref="J16:N16"/>
    <mergeCell ref="L9:N9"/>
    <mergeCell ref="C12:N12"/>
    <mergeCell ref="B2:N3"/>
    <mergeCell ref="B35:B39"/>
    <mergeCell ref="B5:B33"/>
    <mergeCell ref="C10:F10"/>
    <mergeCell ref="G10:N10"/>
    <mergeCell ref="D32:E32"/>
    <mergeCell ref="F32:H32"/>
    <mergeCell ref="D33:E33"/>
    <mergeCell ref="F33:H33"/>
    <mergeCell ref="C26:C27"/>
    <mergeCell ref="D26:G26"/>
    <mergeCell ref="I26:N26"/>
    <mergeCell ref="D27:G27"/>
    <mergeCell ref="I27:N27"/>
    <mergeCell ref="C21:C23"/>
    <mergeCell ref="E21:G21"/>
    <mergeCell ref="C35:M35"/>
    <mergeCell ref="H36:M36"/>
    <mergeCell ref="J37:M37"/>
    <mergeCell ref="J38:M39"/>
    <mergeCell ref="C36:G36"/>
    <mergeCell ref="E37:G37"/>
    <mergeCell ref="E38:G39"/>
    <mergeCell ref="I21:J21"/>
    <mergeCell ref="D15:F15"/>
    <mergeCell ref="G15:N15"/>
    <mergeCell ref="D16:F16"/>
    <mergeCell ref="D31:E31"/>
    <mergeCell ref="F31:N31"/>
    <mergeCell ref="C31:C33"/>
    <mergeCell ref="I32:K32"/>
    <mergeCell ref="L32:N32"/>
    <mergeCell ref="I33:K33"/>
    <mergeCell ref="L33:N33"/>
    <mergeCell ref="H29:J29"/>
    <mergeCell ref="K28:N29"/>
    <mergeCell ref="C28:C29"/>
    <mergeCell ref="D28:D29"/>
    <mergeCell ref="E22:G22"/>
    <mergeCell ref="I22:J22"/>
    <mergeCell ref="K22:N22"/>
    <mergeCell ref="E23:G23"/>
    <mergeCell ref="E28:G28"/>
    <mergeCell ref="H28:J28"/>
    <mergeCell ref="E29:G29"/>
    <mergeCell ref="H21:H23"/>
    <mergeCell ref="I23:J23"/>
    <mergeCell ref="K23:N23"/>
  </mergeCells>
  <conditionalFormatting sqref="E38">
    <cfRule type="containsText" dxfId="23" priority="16" operator="containsText" text="geringe Bedeutung">
      <formula>NOT(ISERROR(SEARCH("geringe Bedeutung",E38)))</formula>
    </cfRule>
    <cfRule type="containsText" dxfId="22" priority="17" operator="containsText" text="mittlere Bedeutung">
      <formula>NOT(ISERROR(SEARCH("mittlere Bedeutung",E38)))</formula>
    </cfRule>
    <cfRule type="containsText" dxfId="21" priority="18" operator="containsText" text="hohe Bedeutung">
      <formula>NOT(ISERROR(SEARCH("hohe Bedeutung",E38)))</formula>
    </cfRule>
  </conditionalFormatting>
  <conditionalFormatting sqref="E52">
    <cfRule type="containsText" dxfId="20" priority="25" operator="containsText" text="geringe Bedeutung">
      <formula>NOT(ISERROR(SEARCH("geringe Bedeutung",E52)))</formula>
    </cfRule>
    <cfRule type="containsText" dxfId="19" priority="26" operator="containsText" text="mittlere Bedeutung">
      <formula>NOT(ISERROR(SEARCH("mittlere Bedeutung",E52)))</formula>
    </cfRule>
    <cfRule type="containsText" dxfId="18" priority="27" operator="containsText" text="hohe Bedeutung">
      <formula>NOT(ISERROR(SEARCH("hohe Bedeutung",E52)))</formula>
    </cfRule>
  </conditionalFormatting>
  <conditionalFormatting sqref="J38">
    <cfRule type="containsText" dxfId="8" priority="13" operator="containsText" text="geringe Bedeutung">
      <formula>NOT(ISERROR(SEARCH("geringe Bedeutung",J38)))</formula>
    </cfRule>
    <cfRule type="containsText" dxfId="7" priority="14" operator="containsText" text="mittlere Bedeutung">
      <formula>NOT(ISERROR(SEARCH("mittlere Bedeutung",J38)))</formula>
    </cfRule>
    <cfRule type="containsText" dxfId="6" priority="15" operator="containsText" text="hohe Bedeutung">
      <formula>NOT(ISERROR(SEARCH("hohe Bedeutung",J38)))</formula>
    </cfRule>
  </conditionalFormatting>
  <conditionalFormatting sqref="J52">
    <cfRule type="containsText" dxfId="2" priority="19" operator="containsText" text="geringe Bedeutung">
      <formula>NOT(ISERROR(SEARCH("geringe Bedeutung",J52)))</formula>
    </cfRule>
    <cfRule type="containsText" dxfId="1" priority="20" operator="containsText" text="mittlere Bedeutung">
      <formula>NOT(ISERROR(SEARCH("mittlere Bedeutung",J52)))</formula>
    </cfRule>
    <cfRule type="containsText" dxfId="0" priority="21" operator="containsText" text="hohe Bedeutung">
      <formula>NOT(ISERROR(SEARCH("hohe Bedeutung",J52)))</formula>
    </cfRule>
  </conditionalFormatting>
  <pageMargins left="0.55118110236220474" right="0.39370078740157483" top="1.1740384615384616" bottom="0.82677165354330717" header="0.35433070866141736" footer="0.51181102362204722"/>
  <pageSetup paperSize="9" scale="99" orientation="portrait" r:id="rId1"/>
  <headerFooter>
    <oddHeader>&amp;L&amp;"Arial,Standard"&amp;8&amp;G
Bucher Leichtbau Group&amp;C&amp;"Arial,Standard"&amp;18Form&amp;14
Safety Action Group&amp;R&amp;"Arial,Standard"&amp;8Internal Use Only
ECCD: Not Technical
Template No.: F3150.04.14
Doc. No.: BLGxxx
Rev: 1</oddHeader>
    <oddFooter>&amp;L&amp;"Arial,Standard"&amp;8Prepared by: M. Schuppisser, 22.01.2026
Checked by: M. Christen,  22.01.2026&amp;C&amp;"Arial,Standard"&amp;8Released by:
A. Ulmann,  22.01.2026&amp;R&amp;"Arial,Standard"&amp;8
Page: &amp;P of &amp;N</oddFooter>
  </headerFooter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E3EBD608-BFD8-4727-A24A-B7B9F4F787C1}">
            <xm:f>NOT(ISERROR(SEARCH(Berechnungen!$B$6,E38)))</xm:f>
            <xm:f>Berechnungen!$B$6</xm:f>
            <x14:dxf>
              <fill>
                <patternFill>
                  <bgColor rgb="FFFF0000"/>
                </patternFill>
              </fill>
            </x14:dxf>
          </x14:cfRule>
          <x14:cfRule type="containsText" priority="10" operator="containsText" id="{D4FA36CC-9A7E-485C-9785-532DB5116A4B}">
            <xm:f>NOT(ISERROR(SEARCH(Berechnungen!$B$4,E38)))</xm:f>
            <xm:f>Berechnungen!$B$4</xm:f>
            <x14:dxf>
              <fill>
                <patternFill>
                  <bgColor rgb="FF92D050"/>
                </patternFill>
              </fill>
            </x14:dxf>
          </x14:cfRule>
          <x14:cfRule type="containsText" priority="12" operator="containsText" id="{8333607B-C2F0-4453-B214-1F68F629862F}">
            <xm:f>NOT(ISERROR(SEARCH(Berechnungen!$B$5,E38)))</xm:f>
            <xm:f>Berechnungen!$B$5</xm:f>
            <x14:dxf>
              <fill>
                <patternFill>
                  <bgColor rgb="FFFFC000"/>
                </patternFill>
              </fill>
            </x14:dxf>
          </x14:cfRule>
          <xm:sqref>E38:G39</xm:sqref>
        </x14:conditionalFormatting>
        <x14:conditionalFormatting xmlns:xm="http://schemas.microsoft.com/office/excel/2006/main">
          <x14:cfRule type="containsText" priority="4" operator="containsText" id="{D5126C28-4389-45B0-8BC3-33DD82D4E98A}">
            <xm:f>NOT(ISERROR(SEARCH(Berechnungen!$B$6,E52)))</xm:f>
            <xm:f>Berechnungen!$B$6</xm:f>
            <x14:dxf>
              <fill>
                <patternFill>
                  <bgColor rgb="FFFF0000"/>
                </patternFill>
              </fill>
            </x14:dxf>
          </x14:cfRule>
          <x14:cfRule type="containsText" priority="5" operator="containsText" id="{8248D064-2835-4D88-B0EB-1414EC2CE0DF}">
            <xm:f>NOT(ISERROR(SEARCH(Berechnungen!$B$5,E52)))</xm:f>
            <xm:f>Berechnungen!$B$5</xm:f>
            <x14:dxf>
              <fill>
                <patternFill>
                  <bgColor rgb="FFFFC000"/>
                </patternFill>
              </fill>
            </x14:dxf>
          </x14:cfRule>
          <x14:cfRule type="cellIs" priority="6" operator="equal" id="{CCA5A110-0781-4E05-9282-E71471B075F6}">
            <xm:f>Berechnungen!$B$4</xm:f>
            <x14:dxf>
              <fill>
                <patternFill>
                  <bgColor rgb="FF92D050"/>
                </patternFill>
              </fill>
            </x14:dxf>
          </x14:cfRule>
          <xm:sqref>E52:G53</xm:sqref>
        </x14:conditionalFormatting>
        <x14:conditionalFormatting xmlns:xm="http://schemas.microsoft.com/office/excel/2006/main">
          <x14:cfRule type="containsText" priority="8" operator="containsText" id="{ADD99FE6-8E61-4700-9CC5-F7AA9707748D}">
            <xm:f>NOT(ISERROR(SEARCH(Berechnungen!$B$6,J38)))</xm:f>
            <xm:f>Berechnungen!$B$6</xm:f>
            <x14:dxf>
              <fill>
                <patternFill>
                  <bgColor rgb="FFFF0000"/>
                </patternFill>
              </fill>
            </x14:dxf>
          </x14:cfRule>
          <x14:cfRule type="containsText" priority="9" operator="containsText" id="{0F115E51-A744-4EB8-A5F5-51C8E5E054A3}">
            <xm:f>NOT(ISERROR(SEARCH(Berechnungen!$B$4,J38)))</xm:f>
            <xm:f>Berechnungen!$B$4</xm:f>
            <x14:dxf>
              <fill>
                <patternFill>
                  <bgColor rgb="FF92D050"/>
                </patternFill>
              </fill>
            </x14:dxf>
          </x14:cfRule>
          <x14:cfRule type="containsText" priority="11" operator="containsText" id="{5A421D88-93AC-4EDC-B42B-EC85C1A00E76}">
            <xm:f>NOT(ISERROR(SEARCH(Berechnungen!$B$5,J38)))</xm:f>
            <xm:f>Berechnungen!$B$5</xm:f>
            <x14:dxf>
              <fill>
                <patternFill>
                  <bgColor rgb="FFFFC000"/>
                </patternFill>
              </fill>
            </x14:dxf>
          </x14:cfRule>
          <xm:sqref>J38</xm:sqref>
        </x14:conditionalFormatting>
        <x14:conditionalFormatting xmlns:xm="http://schemas.microsoft.com/office/excel/2006/main">
          <x14:cfRule type="containsText" priority="1" operator="containsText" id="{F742D851-CD5F-4923-A41E-E80291009DAB}">
            <xm:f>NOT(ISERROR(SEARCH(Berechnungen!$B$6,J52)))</xm:f>
            <xm:f>Berechnungen!$B$6</xm:f>
            <x14:dxf>
              <fill>
                <patternFill>
                  <bgColor rgb="FFFF0000"/>
                </patternFill>
              </fill>
            </x14:dxf>
          </x14:cfRule>
          <x14:cfRule type="containsText" priority="2" operator="containsText" id="{D6B67E7F-F575-442A-A16A-575D7E8F8F5E}">
            <xm:f>NOT(ISERROR(SEARCH(Berechnungen!$B$5,J52)))</xm:f>
            <xm:f>Berechnungen!$B$5</xm:f>
            <x14:dxf>
              <fill>
                <patternFill>
                  <bgColor rgb="FFFFC000"/>
                </patternFill>
              </fill>
            </x14:dxf>
          </x14:cfRule>
          <x14:cfRule type="containsText" priority="3" operator="containsText" id="{784A2765-B414-4BA2-B27B-F880570F7DB8}">
            <xm:f>NOT(ISERROR(SEARCH(Berechnungen!$B$4,J52)))</xm:f>
            <xm:f>Berechnungen!$B$4</xm:f>
            <x14:dxf>
              <fill>
                <patternFill>
                  <bgColor rgb="FF92D050"/>
                </patternFill>
              </fill>
            </x14:dxf>
          </x14:cfRule>
          <xm:sqref>J52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500-000000000000}">
          <x14:formula1>
            <xm:f>Dropdowndaten!$AB$8:$AB$13</xm:f>
          </x14:formula1>
          <xm:sqref>I53 D53</xm:sqref>
        </x14:dataValidation>
        <x14:dataValidation type="list" allowBlank="1" showInputMessage="1" showErrorMessage="1" xr:uid="{00000000-0002-0000-0500-000001000000}">
          <x14:formula1>
            <xm:f>Dropdowndaten!$X$8:$X$10</xm:f>
          </x14:formula1>
          <xm:sqref>I54</xm:sqref>
        </x14:dataValidation>
        <x14:dataValidation type="list" allowBlank="1" showInputMessage="1" showErrorMessage="1" xr:uid="{00000000-0002-0000-0500-000002000000}">
          <x14:formula1>
            <xm:f>Dropdowndaten!$V$8:$V$9</xm:f>
          </x14:formula1>
          <xm:sqref>I55</xm:sqref>
        </x14:dataValidation>
        <x14:dataValidation type="list" allowBlank="1" showInputMessage="1" showErrorMessage="1" xr:uid="{00000000-0002-0000-0500-000003000000}">
          <x14:formula1>
            <xm:f>Dropdowndaten!$AD$8:$AD$12</xm:f>
          </x14:formula1>
          <xm:sqref>D52 I52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/>
  <dimension ref="A3:CE10"/>
  <sheetViews>
    <sheetView workbookViewId="0">
      <selection activeCell="CC8" sqref="CC8"/>
    </sheetView>
  </sheetViews>
  <sheetFormatPr baseColWidth="10" defaultColWidth="11.42578125" defaultRowHeight="12.75" x14ac:dyDescent="0.2"/>
  <cols>
    <col min="1" max="1" width="13.7109375" style="2" customWidth="1"/>
    <col min="2" max="2" width="12.7109375" style="2" bestFit="1" customWidth="1"/>
    <col min="3" max="3" width="10.28515625" style="2" customWidth="1"/>
    <col min="4" max="4" width="13.7109375" style="2" customWidth="1"/>
    <col min="5" max="5" width="22.85546875" style="2" customWidth="1"/>
    <col min="6" max="6" width="25" style="2" customWidth="1"/>
    <col min="7" max="7" width="8.28515625" style="2" customWidth="1"/>
    <col min="8" max="8" width="11.5703125" style="2" customWidth="1"/>
    <col min="9" max="9" width="8.28515625" style="2" customWidth="1"/>
    <col min="10" max="11" width="15.5703125" style="2" customWidth="1"/>
    <col min="12" max="12" width="17.140625" style="2" customWidth="1"/>
    <col min="13" max="13" width="18.5703125" style="2" customWidth="1"/>
    <col min="14" max="14" width="17" style="2" customWidth="1"/>
    <col min="15" max="16" width="14.42578125" style="2" customWidth="1"/>
    <col min="17" max="17" width="18.5703125" style="2" customWidth="1"/>
    <col min="18" max="18" width="11.28515625" style="2" customWidth="1"/>
    <col min="19" max="19" width="11.140625" style="2" customWidth="1"/>
    <col min="20" max="20" width="16" style="2" customWidth="1"/>
    <col min="21" max="21" width="11.85546875" style="2" customWidth="1"/>
    <col min="22" max="22" width="12.5703125" style="2" customWidth="1"/>
    <col min="23" max="23" width="14.42578125" style="2" customWidth="1"/>
    <col min="24" max="25" width="14.28515625" style="2" customWidth="1"/>
    <col min="26" max="26" width="14.5703125" style="2" customWidth="1"/>
    <col min="27" max="28" width="9" style="2" customWidth="1"/>
    <col min="29" max="29" width="11.42578125" style="2" customWidth="1"/>
    <col min="30" max="30" width="11.28515625" style="2" customWidth="1"/>
    <col min="31" max="31" width="14" style="2" customWidth="1"/>
    <col min="32" max="32" width="8.85546875" style="2" customWidth="1"/>
    <col min="33" max="33" width="12.5703125" style="2" customWidth="1"/>
    <col min="34" max="34" width="9.7109375" style="2" customWidth="1"/>
    <col min="35" max="35" width="13.85546875" style="2" customWidth="1"/>
    <col min="36" max="36" width="9" style="2" customWidth="1"/>
    <col min="37" max="37" width="12.42578125" style="2" customWidth="1"/>
    <col min="38" max="38" width="11.140625" style="2" customWidth="1"/>
    <col min="39" max="39" width="14.28515625" style="2" customWidth="1"/>
    <col min="40" max="40" width="9.140625" style="2" customWidth="1"/>
    <col min="41" max="41" width="12.5703125" style="2" customWidth="1"/>
    <col min="42" max="42" width="11.28515625" style="2" customWidth="1"/>
    <col min="43" max="43" width="15.42578125" style="2" customWidth="1"/>
    <col min="44" max="50" width="11" style="2" customWidth="1"/>
    <col min="51" max="52" width="15.85546875" style="2" customWidth="1"/>
    <col min="53" max="55" width="13.85546875" style="2" customWidth="1"/>
    <col min="56" max="56" width="11.85546875" style="2" customWidth="1"/>
    <col min="57" max="57" width="15.7109375" style="2" customWidth="1"/>
    <col min="58" max="58" width="13.42578125" style="2" customWidth="1"/>
    <col min="59" max="60" width="11.28515625" style="2" customWidth="1"/>
    <col min="61" max="62" width="12.5703125" style="2" customWidth="1"/>
    <col min="63" max="64" width="11.28515625" style="2" customWidth="1"/>
    <col min="65" max="65" width="17" style="2" customWidth="1"/>
    <col min="66" max="66" width="12.7109375" style="2" customWidth="1"/>
    <col min="67" max="67" width="11.42578125" style="2"/>
    <col min="68" max="68" width="14.140625" style="2" customWidth="1"/>
    <col min="69" max="69" width="16.28515625" style="2" customWidth="1"/>
    <col min="70" max="70" width="14.42578125" style="2" customWidth="1"/>
    <col min="71" max="71" width="16.7109375" style="2" customWidth="1"/>
    <col min="72" max="72" width="13.42578125" style="2" customWidth="1"/>
    <col min="73" max="73" width="11.42578125" style="2"/>
    <col min="74" max="81" width="17.5703125" style="2" customWidth="1"/>
    <col min="82" max="82" width="14.7109375" style="2" customWidth="1"/>
    <col min="83" max="83" width="18" style="2" customWidth="1"/>
    <col min="84" max="16384" width="11.42578125" style="2"/>
  </cols>
  <sheetData>
    <row r="3" spans="1:83" ht="18" x14ac:dyDescent="0.2">
      <c r="A3" s="556" t="s">
        <v>562</v>
      </c>
      <c r="B3" s="556"/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  <c r="N3" s="556"/>
      <c r="O3" s="556"/>
      <c r="P3" s="556"/>
      <c r="Q3" s="556"/>
      <c r="R3" s="556"/>
      <c r="S3" s="556"/>
      <c r="T3" s="556"/>
      <c r="U3" s="556"/>
      <c r="V3" s="556"/>
      <c r="W3" s="556"/>
      <c r="X3" s="556"/>
      <c r="Y3" s="556"/>
      <c r="Z3" s="556"/>
      <c r="AA3" s="556"/>
      <c r="AB3" s="556"/>
      <c r="AC3" s="556"/>
      <c r="AD3" s="556"/>
      <c r="AE3" s="556"/>
      <c r="AF3" s="556"/>
      <c r="AG3" s="556"/>
      <c r="AH3" s="556"/>
      <c r="AI3" s="556"/>
      <c r="AJ3" s="556"/>
      <c r="AK3" s="556"/>
      <c r="AL3" s="556"/>
      <c r="AM3" s="556"/>
      <c r="AN3" s="556"/>
      <c r="AO3" s="556"/>
      <c r="AP3" s="556"/>
      <c r="AQ3" s="556"/>
      <c r="AR3" s="556"/>
      <c r="AS3" s="556"/>
      <c r="AT3" s="556"/>
      <c r="AU3" s="556"/>
      <c r="AV3" s="556"/>
      <c r="AW3" s="556"/>
      <c r="AX3" s="556"/>
      <c r="AY3" s="556"/>
      <c r="AZ3" s="556"/>
      <c r="BA3" s="556"/>
      <c r="BB3" s="556"/>
      <c r="BC3" s="556"/>
      <c r="BD3" s="556"/>
      <c r="BE3" s="556"/>
      <c r="BF3" s="556"/>
      <c r="BG3" s="556"/>
      <c r="BH3" s="556"/>
      <c r="BI3" s="556"/>
      <c r="BJ3" s="556"/>
      <c r="BK3" s="556"/>
      <c r="BL3" s="556"/>
      <c r="BM3" s="556"/>
      <c r="BN3" s="556"/>
      <c r="BO3" s="556"/>
      <c r="BP3" s="556"/>
      <c r="BQ3" s="556"/>
      <c r="BR3" s="556"/>
      <c r="BS3" s="556"/>
      <c r="BT3" s="556"/>
      <c r="BU3" s="556"/>
      <c r="BV3" s="556"/>
      <c r="BW3" s="556"/>
      <c r="BX3" s="556"/>
      <c r="BY3" s="556"/>
      <c r="BZ3" s="556"/>
      <c r="CA3" s="556"/>
      <c r="CB3" s="556"/>
      <c r="CC3" s="556"/>
      <c r="CD3" s="556"/>
      <c r="CE3" s="556"/>
    </row>
    <row r="4" spans="1:83" ht="15" customHeight="1" x14ac:dyDescent="0.2">
      <c r="A4" s="557" t="s">
        <v>254</v>
      </c>
      <c r="B4" s="557"/>
      <c r="C4" s="550" t="s">
        <v>250</v>
      </c>
      <c r="D4" s="550"/>
      <c r="E4" s="550"/>
      <c r="F4" s="550"/>
      <c r="G4" s="550"/>
      <c r="H4" s="550"/>
      <c r="I4" s="550"/>
      <c r="J4" s="550"/>
      <c r="K4" s="550"/>
      <c r="L4" s="550"/>
      <c r="M4" s="550"/>
      <c r="N4" s="550"/>
      <c r="O4" s="550"/>
      <c r="P4" s="550"/>
      <c r="Q4" s="550"/>
      <c r="R4" s="550"/>
      <c r="S4" s="550"/>
      <c r="T4" s="550"/>
      <c r="U4" s="550"/>
      <c r="V4" s="550"/>
      <c r="W4" s="550"/>
      <c r="X4" s="550"/>
      <c r="Y4" s="550"/>
      <c r="Z4" s="550"/>
      <c r="AA4" s="550"/>
      <c r="AB4" s="550"/>
      <c r="AC4" s="550"/>
      <c r="AD4" s="550"/>
      <c r="AE4" s="553" t="s">
        <v>249</v>
      </c>
      <c r="AF4" s="553"/>
      <c r="AG4" s="553"/>
      <c r="AH4" s="553"/>
      <c r="AI4" s="553"/>
      <c r="AJ4" s="553"/>
      <c r="AK4" s="553"/>
      <c r="AL4" s="553"/>
      <c r="AM4" s="553"/>
      <c r="AN4" s="553"/>
      <c r="AO4" s="553"/>
      <c r="AP4" s="553"/>
      <c r="AQ4" s="553"/>
      <c r="AR4" s="555" t="s">
        <v>248</v>
      </c>
      <c r="AS4" s="555"/>
      <c r="AT4" s="555"/>
      <c r="AU4" s="555"/>
      <c r="AV4" s="555"/>
      <c r="AW4" s="555"/>
      <c r="AX4" s="555"/>
      <c r="AY4" s="555"/>
      <c r="AZ4" s="555"/>
      <c r="BA4" s="555"/>
      <c r="BB4" s="555"/>
      <c r="BC4" s="555"/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8" t="s">
        <v>247</v>
      </c>
      <c r="BO4" s="558"/>
      <c r="BP4" s="558"/>
      <c r="BQ4" s="558"/>
      <c r="BR4" s="558"/>
      <c r="BS4" s="558"/>
      <c r="BT4" s="558"/>
      <c r="BU4" s="558"/>
      <c r="BV4" s="554" t="s">
        <v>246</v>
      </c>
      <c r="BW4" s="554"/>
      <c r="BX4" s="554"/>
      <c r="BY4" s="554"/>
      <c r="BZ4" s="554"/>
      <c r="CA4" s="554"/>
      <c r="CB4" s="554"/>
      <c r="CC4" s="554"/>
      <c r="CD4" s="557" t="s">
        <v>245</v>
      </c>
      <c r="CE4" s="557"/>
    </row>
    <row r="5" spans="1:83" ht="17.25" customHeight="1" x14ac:dyDescent="0.2">
      <c r="A5" s="544"/>
      <c r="B5" s="544"/>
      <c r="C5" s="544"/>
      <c r="D5" s="544"/>
      <c r="E5" s="545" t="s">
        <v>253</v>
      </c>
      <c r="F5" s="546"/>
      <c r="G5" s="546"/>
      <c r="H5" s="546"/>
      <c r="I5" s="546"/>
      <c r="J5" s="546"/>
      <c r="K5" s="547"/>
      <c r="L5" s="552" t="s">
        <v>251</v>
      </c>
      <c r="M5" s="552"/>
      <c r="N5" s="552"/>
      <c r="O5" s="552"/>
      <c r="P5" s="552"/>
      <c r="Q5" s="552"/>
      <c r="R5" s="552"/>
      <c r="S5" s="552"/>
      <c r="T5" s="552"/>
      <c r="U5" s="552"/>
      <c r="V5" s="552"/>
      <c r="W5" s="552"/>
      <c r="X5" s="552"/>
      <c r="Y5" s="552"/>
      <c r="Z5" s="552"/>
      <c r="AA5" s="552"/>
      <c r="AB5" s="552"/>
      <c r="AC5" s="552"/>
      <c r="AD5" s="552"/>
      <c r="AE5" s="552"/>
      <c r="AF5" s="552"/>
      <c r="AG5" s="552"/>
      <c r="AH5" s="552"/>
      <c r="AI5" s="552"/>
      <c r="AJ5" s="551" t="s">
        <v>256</v>
      </c>
      <c r="AK5" s="551"/>
      <c r="AL5" s="551"/>
      <c r="AM5" s="551"/>
      <c r="AN5" s="551"/>
      <c r="AO5" s="551"/>
      <c r="AP5" s="551"/>
      <c r="AQ5" s="551"/>
      <c r="AR5" s="544"/>
      <c r="AS5" s="544"/>
      <c r="AT5" s="544"/>
      <c r="AU5" s="544"/>
      <c r="AV5" s="544"/>
      <c r="AW5" s="544"/>
      <c r="AX5" s="544"/>
      <c r="AY5" s="552"/>
      <c r="AZ5" s="552"/>
      <c r="BA5" s="552"/>
      <c r="BB5" s="552"/>
      <c r="BC5" s="552"/>
      <c r="BD5" s="552"/>
      <c r="BE5" s="552"/>
      <c r="BF5" s="552"/>
      <c r="BG5" s="552"/>
      <c r="BH5" s="552"/>
      <c r="BI5" s="552"/>
      <c r="BJ5" s="552"/>
      <c r="BK5" s="552"/>
      <c r="BL5" s="552"/>
      <c r="BM5" s="552"/>
      <c r="BN5" s="552" t="s">
        <v>233</v>
      </c>
      <c r="BO5" s="552"/>
      <c r="BP5" s="552"/>
      <c r="BQ5" s="552"/>
      <c r="BR5" s="552"/>
      <c r="BS5" s="552"/>
      <c r="BT5" s="552"/>
      <c r="BU5" s="552"/>
      <c r="BV5" s="552"/>
      <c r="BW5" s="552"/>
      <c r="BX5" s="552"/>
      <c r="BY5" s="552"/>
      <c r="BZ5" s="552"/>
      <c r="CA5" s="552"/>
      <c r="CB5" s="552"/>
      <c r="CC5" s="552"/>
      <c r="CD5" s="40"/>
      <c r="CE5" s="40"/>
    </row>
    <row r="6" spans="1:83" ht="77.25" customHeight="1" x14ac:dyDescent="0.2">
      <c r="A6" s="551" t="s">
        <v>194</v>
      </c>
      <c r="B6" s="551"/>
      <c r="C6" s="551"/>
      <c r="D6" s="551"/>
      <c r="E6" s="551" t="s">
        <v>252</v>
      </c>
      <c r="F6" s="551"/>
      <c r="G6" s="551"/>
      <c r="H6" s="551"/>
      <c r="I6" s="551"/>
      <c r="J6" s="548"/>
      <c r="K6" s="549"/>
      <c r="L6" s="551" t="s">
        <v>192</v>
      </c>
      <c r="M6" s="551"/>
      <c r="N6" s="551"/>
      <c r="O6" s="551"/>
      <c r="P6" s="551"/>
      <c r="Q6" s="551"/>
      <c r="R6" s="551" t="s">
        <v>193</v>
      </c>
      <c r="S6" s="551"/>
      <c r="T6" s="551"/>
      <c r="U6" s="551" t="s">
        <v>131</v>
      </c>
      <c r="V6" s="551"/>
      <c r="W6" s="551"/>
      <c r="X6" s="551"/>
      <c r="Y6" s="551"/>
      <c r="Z6" s="551"/>
      <c r="AA6" s="551"/>
      <c r="AB6" s="551"/>
      <c r="AC6" s="551" t="s">
        <v>351</v>
      </c>
      <c r="AD6" s="551"/>
      <c r="AE6" s="551" t="s">
        <v>124</v>
      </c>
      <c r="AF6" s="551"/>
      <c r="AG6" s="551"/>
      <c r="AH6" s="551"/>
      <c r="AI6" s="551"/>
      <c r="AJ6" s="551" t="s">
        <v>217</v>
      </c>
      <c r="AK6" s="551"/>
      <c r="AL6" s="551"/>
      <c r="AM6" s="38"/>
      <c r="AN6" s="551" t="s">
        <v>129</v>
      </c>
      <c r="AO6" s="551"/>
      <c r="AP6" s="551"/>
      <c r="AQ6" s="59"/>
      <c r="AR6" s="551" t="s">
        <v>227</v>
      </c>
      <c r="AS6" s="551"/>
      <c r="AT6" s="551"/>
      <c r="AU6" s="551"/>
      <c r="AV6" s="551"/>
      <c r="AW6" s="551"/>
      <c r="AX6" s="551"/>
      <c r="AY6" s="551" t="s">
        <v>135</v>
      </c>
      <c r="AZ6" s="551"/>
      <c r="BA6" s="544"/>
      <c r="BB6" s="544"/>
      <c r="BC6" s="544"/>
      <c r="BD6" s="544"/>
      <c r="BE6" s="544"/>
      <c r="BF6" s="544"/>
      <c r="BG6" s="544"/>
      <c r="BH6" s="544"/>
      <c r="BI6" s="551" t="s">
        <v>344</v>
      </c>
      <c r="BJ6" s="551"/>
      <c r="BK6" s="551"/>
      <c r="BL6" s="551"/>
      <c r="BM6" s="104"/>
      <c r="BN6" s="551"/>
      <c r="BO6" s="551"/>
      <c r="BP6" s="551" t="s">
        <v>391</v>
      </c>
      <c r="BQ6" s="551"/>
      <c r="BR6" s="551"/>
      <c r="BS6" s="551"/>
      <c r="BT6" s="551"/>
      <c r="BU6" s="551"/>
      <c r="BV6" s="551" t="s">
        <v>392</v>
      </c>
      <c r="BW6" s="551"/>
      <c r="BX6" s="551"/>
      <c r="BY6" s="551"/>
      <c r="BZ6" s="551"/>
      <c r="CA6" s="551"/>
      <c r="CB6" s="551"/>
      <c r="CC6" s="551"/>
      <c r="CD6" s="551" t="s">
        <v>242</v>
      </c>
      <c r="CE6" s="551"/>
    </row>
    <row r="7" spans="1:83" ht="90.75" customHeight="1" x14ac:dyDescent="0.2">
      <c r="A7" s="38" t="s">
        <v>195</v>
      </c>
      <c r="B7" s="62" t="s">
        <v>198</v>
      </c>
      <c r="C7" s="38" t="s">
        <v>196</v>
      </c>
      <c r="D7" s="38" t="s">
        <v>197</v>
      </c>
      <c r="E7" s="38" t="s">
        <v>199</v>
      </c>
      <c r="F7" s="38" t="s">
        <v>200</v>
      </c>
      <c r="G7" s="38" t="s">
        <v>201</v>
      </c>
      <c r="H7" s="39" t="s">
        <v>202</v>
      </c>
      <c r="I7" s="38" t="s">
        <v>203</v>
      </c>
      <c r="J7" s="38" t="s">
        <v>308</v>
      </c>
      <c r="K7" s="38" t="s">
        <v>309</v>
      </c>
      <c r="L7" s="38" t="s">
        <v>378</v>
      </c>
      <c r="M7" s="38" t="s">
        <v>204</v>
      </c>
      <c r="N7" s="38" t="s">
        <v>205</v>
      </c>
      <c r="O7" s="38" t="s">
        <v>335</v>
      </c>
      <c r="P7" s="38" t="s">
        <v>341</v>
      </c>
      <c r="Q7" s="38" t="s">
        <v>206</v>
      </c>
      <c r="R7" s="38" t="s">
        <v>207</v>
      </c>
      <c r="S7" s="38" t="s">
        <v>208</v>
      </c>
      <c r="T7" s="38" t="s">
        <v>209</v>
      </c>
      <c r="U7" s="38" t="s">
        <v>210</v>
      </c>
      <c r="V7" s="38" t="s">
        <v>208</v>
      </c>
      <c r="W7" s="38" t="s">
        <v>211</v>
      </c>
      <c r="X7" s="38" t="s">
        <v>121</v>
      </c>
      <c r="Y7" s="551" t="s">
        <v>324</v>
      </c>
      <c r="Z7" s="551"/>
      <c r="AA7" s="38" t="s">
        <v>212</v>
      </c>
      <c r="AB7" s="38" t="s">
        <v>212</v>
      </c>
      <c r="AC7" s="38" t="s">
        <v>353</v>
      </c>
      <c r="AD7" s="38" t="s">
        <v>352</v>
      </c>
      <c r="AE7" s="38" t="s">
        <v>213</v>
      </c>
      <c r="AF7" s="38" t="s">
        <v>214</v>
      </c>
      <c r="AG7" s="38" t="s">
        <v>126</v>
      </c>
      <c r="AH7" s="38" t="s">
        <v>127</v>
      </c>
      <c r="AI7" s="38" t="s">
        <v>215</v>
      </c>
      <c r="AJ7" s="36" t="s">
        <v>216</v>
      </c>
      <c r="AK7" s="36" t="s">
        <v>218</v>
      </c>
      <c r="AL7" s="36" t="s">
        <v>220</v>
      </c>
      <c r="AM7" s="38" t="s">
        <v>556</v>
      </c>
      <c r="AN7" s="36" t="s">
        <v>216</v>
      </c>
      <c r="AO7" s="36" t="s">
        <v>218</v>
      </c>
      <c r="AP7" s="36" t="s">
        <v>220</v>
      </c>
      <c r="AQ7" s="38" t="s">
        <v>219</v>
      </c>
      <c r="AR7" s="38" t="s">
        <v>221</v>
      </c>
      <c r="AS7" s="38" t="s">
        <v>222</v>
      </c>
      <c r="AT7" s="38" t="s">
        <v>223</v>
      </c>
      <c r="AU7" s="38" t="s">
        <v>224</v>
      </c>
      <c r="AV7" s="38" t="s">
        <v>225</v>
      </c>
      <c r="AW7" s="38" t="s">
        <v>226</v>
      </c>
      <c r="AX7" s="38" t="s">
        <v>330</v>
      </c>
      <c r="AY7" s="38" t="s">
        <v>228</v>
      </c>
      <c r="AZ7" s="38" t="s">
        <v>229</v>
      </c>
      <c r="BA7" s="38" t="s">
        <v>327</v>
      </c>
      <c r="BB7" s="38" t="s">
        <v>326</v>
      </c>
      <c r="BC7" s="38" t="s">
        <v>328</v>
      </c>
      <c r="BD7" s="38" t="s">
        <v>329</v>
      </c>
      <c r="BE7" s="38" t="s">
        <v>146</v>
      </c>
      <c r="BF7" s="38" t="s">
        <v>137</v>
      </c>
      <c r="BG7" s="38" t="s">
        <v>230</v>
      </c>
      <c r="BH7" s="38" t="s">
        <v>212</v>
      </c>
      <c r="BI7" s="548" t="s">
        <v>344</v>
      </c>
      <c r="BJ7" s="549"/>
      <c r="BK7" s="38" t="s">
        <v>212</v>
      </c>
      <c r="BL7" s="38" t="s">
        <v>212</v>
      </c>
      <c r="BM7" s="38" t="s">
        <v>320</v>
      </c>
      <c r="BN7" s="38" t="s">
        <v>231</v>
      </c>
      <c r="BO7" s="38" t="s">
        <v>232</v>
      </c>
      <c r="BP7" s="38" t="s">
        <v>228</v>
      </c>
      <c r="BQ7" s="38" t="s">
        <v>229</v>
      </c>
      <c r="BR7" s="38" t="s">
        <v>136</v>
      </c>
      <c r="BS7" s="38" t="s">
        <v>146</v>
      </c>
      <c r="BT7" s="38" t="s">
        <v>137</v>
      </c>
      <c r="BU7" s="38" t="s">
        <v>212</v>
      </c>
      <c r="BV7" s="38" t="s">
        <v>234</v>
      </c>
      <c r="BW7" s="38" t="s">
        <v>235</v>
      </c>
      <c r="BX7" s="38" t="s">
        <v>236</v>
      </c>
      <c r="BY7" s="38" t="s">
        <v>237</v>
      </c>
      <c r="BZ7" s="38" t="s">
        <v>238</v>
      </c>
      <c r="CA7" s="38" t="s">
        <v>239</v>
      </c>
      <c r="CB7" s="38" t="s">
        <v>240</v>
      </c>
      <c r="CC7" s="38" t="s">
        <v>241</v>
      </c>
      <c r="CD7" s="38" t="s">
        <v>243</v>
      </c>
      <c r="CE7" s="38" t="s">
        <v>244</v>
      </c>
    </row>
    <row r="8" spans="1:83" ht="32.25" customHeight="1" x14ac:dyDescent="0.2">
      <c r="A8" s="41" t="str">
        <f>Lieferanten_Suppliers!F3</f>
        <v>BLG1900_</v>
      </c>
      <c r="B8" s="122"/>
      <c r="C8" s="37">
        <f>Erfassung_Recording!J3</f>
        <v>0</v>
      </c>
      <c r="D8" s="42">
        <f>Erfassung_Recording!D27</f>
        <v>0</v>
      </c>
      <c r="E8" s="143">
        <f>Erfassung_Recording!D8</f>
        <v>0</v>
      </c>
      <c r="F8" s="37">
        <f>Erfassung_Recording!I8</f>
        <v>0</v>
      </c>
      <c r="G8" s="37">
        <f>Erfassung_Recording!M8</f>
        <v>0</v>
      </c>
      <c r="H8" s="37">
        <f>Erfassung_Recording!I9</f>
        <v>0</v>
      </c>
      <c r="I8" s="37">
        <f>Erfassung_Recording!M9</f>
        <v>0</v>
      </c>
      <c r="J8" s="37">
        <f>Erfassung_Recording!D9</f>
        <v>0</v>
      </c>
      <c r="K8" s="37">
        <f>Erfassung_Recording!D10</f>
        <v>0</v>
      </c>
      <c r="L8" s="41">
        <f>Erfassung_Recording!F13</f>
        <v>0</v>
      </c>
      <c r="M8" s="41">
        <f>Erfassung_Recording!F14</f>
        <v>0</v>
      </c>
      <c r="N8" s="41">
        <f>Erfassung_Recording!F15</f>
        <v>0</v>
      </c>
      <c r="O8" s="41">
        <f>Erfassung_Recording!F75</f>
        <v>0</v>
      </c>
      <c r="P8" s="41">
        <f>Erfassung_Recording!I75</f>
        <v>0</v>
      </c>
      <c r="Q8" s="37" t="str">
        <f>Erfassung_Recording!E16</f>
        <v>Text</v>
      </c>
      <c r="R8" s="37">
        <f>Erfassung_Recording!E24</f>
        <v>0</v>
      </c>
      <c r="S8" s="37">
        <f>Erfassung_Recording!E25</f>
        <v>0</v>
      </c>
      <c r="T8" s="37">
        <f>Erfassung_Recording!E26</f>
        <v>0</v>
      </c>
      <c r="U8" s="37">
        <f>Erfassung_Recording!K24</f>
        <v>0</v>
      </c>
      <c r="V8" s="37">
        <f>Erfassung_Recording!K25</f>
        <v>0</v>
      </c>
      <c r="W8" s="37">
        <f>Erfassung_Recording!K26</f>
        <v>0</v>
      </c>
      <c r="X8" s="42">
        <f>Erfassung_Recording!D27</f>
        <v>0</v>
      </c>
      <c r="Y8" s="37">
        <f>Erfassung_Recording!D31</f>
        <v>0</v>
      </c>
      <c r="Z8" s="37">
        <f>Erfassung_Recording!D32</f>
        <v>0</v>
      </c>
      <c r="AA8" s="37">
        <f>Erfassung_Recording!I31</f>
        <v>0</v>
      </c>
      <c r="AB8" s="37">
        <f>Erfassung_Recording!I32</f>
        <v>0</v>
      </c>
      <c r="AC8" s="37">
        <f>Erfassung_Recording!H28</f>
        <v>0</v>
      </c>
      <c r="AD8" s="37">
        <f>Erfassung_Recording!H29</f>
        <v>0</v>
      </c>
      <c r="AE8" s="37">
        <f>Erfassung_Recording!F72</f>
        <v>0</v>
      </c>
      <c r="AF8" s="37">
        <f>Erfassung_Recording!F73</f>
        <v>0</v>
      </c>
      <c r="AG8" s="37">
        <f>Erfassung_Recording!L72</f>
        <v>0</v>
      </c>
      <c r="AH8" s="37">
        <f>Erfassung_Recording!L73</f>
        <v>0</v>
      </c>
      <c r="AI8" s="37">
        <f>Erfassung_Recording!F70</f>
        <v>0</v>
      </c>
      <c r="AJ8" s="37">
        <f>Erfassung_Recording!G79</f>
        <v>0</v>
      </c>
      <c r="AK8" s="37">
        <f>Erfassung_Recording!G80</f>
        <v>0</v>
      </c>
      <c r="AL8" s="37" t="str">
        <f>Erfassung_Recording!H79</f>
        <v/>
      </c>
      <c r="AM8" s="37" t="str">
        <f>Erfassung_Recording!I79</f>
        <v/>
      </c>
      <c r="AN8" s="37">
        <f>Erfassung_Recording!G81</f>
        <v>0</v>
      </c>
      <c r="AO8" s="37">
        <f>Erfassung_Recording!G82</f>
        <v>0</v>
      </c>
      <c r="AP8" s="37" t="str">
        <f>Erfassung_Recording!H81</f>
        <v/>
      </c>
      <c r="AQ8" s="37" t="str">
        <f>Erfassung_Recording!I81</f>
        <v/>
      </c>
      <c r="AR8" s="37">
        <f>Erfassung_Recording!D86</f>
        <v>0</v>
      </c>
      <c r="AS8" s="37">
        <f>Erfassung_Recording!D87</f>
        <v>0</v>
      </c>
      <c r="AT8" s="37">
        <f>Erfassung_Recording!D88</f>
        <v>0</v>
      </c>
      <c r="AU8" s="37">
        <f>Erfassung_Recording!D89</f>
        <v>0</v>
      </c>
      <c r="AV8" s="37">
        <f>Erfassung_Recording!D90</f>
        <v>0</v>
      </c>
      <c r="AW8" s="37">
        <f>Erfassung_Recording!D91</f>
        <v>0</v>
      </c>
      <c r="AX8" s="37">
        <f>Erfassung_Recording!D92</f>
        <v>0</v>
      </c>
      <c r="AY8" s="37">
        <f>Erfassung_Recording!K86</f>
        <v>0</v>
      </c>
      <c r="AZ8" s="37">
        <f>Erfassung_Recording!K87</f>
        <v>0</v>
      </c>
      <c r="BA8" s="37">
        <f>Erfassung_Recording!G88</f>
        <v>0</v>
      </c>
      <c r="BB8" s="37">
        <f>Erfassung_Recording!K88</f>
        <v>0</v>
      </c>
      <c r="BC8" s="37">
        <f>Erfassung_Recording!G89</f>
        <v>0</v>
      </c>
      <c r="BD8" s="37">
        <f>Erfassung_Recording!K89</f>
        <v>0</v>
      </c>
      <c r="BE8" s="37">
        <f>Erfassung_Recording!I91</f>
        <v>0</v>
      </c>
      <c r="BF8" s="37">
        <f>Erfassung_Recording!I90</f>
        <v>0</v>
      </c>
      <c r="BG8" s="37">
        <f>Erfassung_Recording!I92</f>
        <v>0</v>
      </c>
      <c r="BH8" s="37">
        <f>Erfassung_Recording!J90</f>
        <v>0</v>
      </c>
      <c r="BI8" s="37">
        <f>Erfassung_Recording!D93</f>
        <v>0</v>
      </c>
      <c r="BJ8" s="37">
        <f>Erfassung_Recording!D94</f>
        <v>0</v>
      </c>
      <c r="BK8" s="37">
        <f>Erfassung_Recording!I93</f>
        <v>0</v>
      </c>
      <c r="BL8" s="37">
        <f>Erfassung_Recording!I94</f>
        <v>0</v>
      </c>
      <c r="BM8" s="37">
        <f>Erfassung_Recording!D96</f>
        <v>0</v>
      </c>
      <c r="BN8" s="37">
        <f>Lieferanten_Suppliers!G34</f>
        <v>0</v>
      </c>
      <c r="BO8" s="37">
        <f>Lieferanten_Suppliers!J34</f>
        <v>0</v>
      </c>
      <c r="BP8" s="37">
        <f>Lieferanten_Suppliers!I35</f>
        <v>0</v>
      </c>
      <c r="BQ8" s="37">
        <f>Lieferanten_Suppliers!I36</f>
        <v>0</v>
      </c>
      <c r="BR8" s="37">
        <f>Lieferanten_Suppliers!G37</f>
        <v>0</v>
      </c>
      <c r="BS8" s="37">
        <f>Lieferanten_Suppliers!G38</f>
        <v>0</v>
      </c>
      <c r="BT8" s="37">
        <f>Lieferanten_Suppliers!G39</f>
        <v>0</v>
      </c>
      <c r="BU8" s="37">
        <f>Lieferanten_Suppliers!I37</f>
        <v>0</v>
      </c>
      <c r="BV8" s="37" t="str">
        <f>IF(Lieferanten_Suppliers!D45&gt;0.5,Lieferanten_Suppliers!D45,"")</f>
        <v/>
      </c>
      <c r="BW8" s="37" t="str">
        <f>IF(Lieferanten_Suppliers!D46&gt;0.5,Lieferanten_Suppliers!D46,"")</f>
        <v/>
      </c>
      <c r="BX8" s="37" t="str">
        <f>IF(Lieferanten_Suppliers!D47&gt;0.5,Lieferanten_Suppliers!D47,"")</f>
        <v/>
      </c>
      <c r="BY8" s="37" t="str">
        <f>IF(Lieferanten_Suppliers!D48&gt;0.5,Lieferanten_Suppliers!D48,"")</f>
        <v/>
      </c>
      <c r="BZ8" s="37" t="str">
        <f>IF(Lieferanten_Suppliers!D51&gt;0.5,Lieferanten_Suppliers!D51,"")</f>
        <v/>
      </c>
      <c r="CA8" s="37" t="str">
        <f>IF(Lieferanten_Suppliers!D52&gt;0.5,Lieferanten_Suppliers!D52,"")</f>
        <v/>
      </c>
      <c r="CB8" s="37" t="str">
        <f>IF(Lieferanten_Suppliers!D53&gt;0.5,Lieferanten_Suppliers!D53,"")</f>
        <v/>
      </c>
      <c r="CC8" s="37" t="str">
        <f>IF(Lieferanten_Suppliers!D54&gt;0.5,Lieferanten_Suppliers!D54,"")</f>
        <v/>
      </c>
      <c r="CD8" s="37" t="str">
        <f>IF(Erfassung_Recording!E117&gt;1,Erfassung_Recording!E117,"")</f>
        <v/>
      </c>
      <c r="CE8" s="37" t="str">
        <f>IF(Erfassung_Recording!J117&gt;1,Erfassung_Recording!J117,"")</f>
        <v/>
      </c>
    </row>
    <row r="10" spans="1:83" ht="14.25" customHeight="1" x14ac:dyDescent="0.2"/>
  </sheetData>
  <sheetProtection formatCells="0" formatColumns="0" formatRows="0" insertColumns="0" insertRows="0" autoFilter="0" pivotTables="0"/>
  <mergeCells count="39">
    <mergeCell ref="BI7:BJ7"/>
    <mergeCell ref="X6:AB6"/>
    <mergeCell ref="AC6:AD6"/>
    <mergeCell ref="Y7:Z7"/>
    <mergeCell ref="L5:AD5"/>
    <mergeCell ref="BI6:BL6"/>
    <mergeCell ref="A3:CE3"/>
    <mergeCell ref="E6:I6"/>
    <mergeCell ref="L6:Q6"/>
    <mergeCell ref="R6:T6"/>
    <mergeCell ref="U6:W6"/>
    <mergeCell ref="AR6:AX6"/>
    <mergeCell ref="A4:B4"/>
    <mergeCell ref="AY6:AZ6"/>
    <mergeCell ref="BI5:BM5"/>
    <mergeCell ref="AY5:BH5"/>
    <mergeCell ref="CD4:CE4"/>
    <mergeCell ref="CD6:CE6"/>
    <mergeCell ref="BR6:BU6"/>
    <mergeCell ref="BN4:BU4"/>
    <mergeCell ref="BP6:BQ6"/>
    <mergeCell ref="BN6:BO6"/>
    <mergeCell ref="BV6:CC6"/>
    <mergeCell ref="BV4:CC4"/>
    <mergeCell ref="BN5:CC5"/>
    <mergeCell ref="AR4:BM4"/>
    <mergeCell ref="AR5:AX5"/>
    <mergeCell ref="A5:D5"/>
    <mergeCell ref="BA6:BH6"/>
    <mergeCell ref="E5:K5"/>
    <mergeCell ref="J6:K6"/>
    <mergeCell ref="C4:AD4"/>
    <mergeCell ref="AE6:AI6"/>
    <mergeCell ref="AJ5:AQ5"/>
    <mergeCell ref="AJ6:AL6"/>
    <mergeCell ref="AN6:AP6"/>
    <mergeCell ref="A6:D6"/>
    <mergeCell ref="AE5:AI5"/>
    <mergeCell ref="AE4:AQ4"/>
  </mergeCells>
  <hyperlinks>
    <hyperlink ref="D91:G91" location="'L-013 Eintrag'!A1" display="'L-013 Eintrag'!A1" xr:uid="{00000000-0004-0000-0600-000000000000}"/>
    <hyperlink ref="L78" location="Lieferanten!A1" display="Lieferanten!A1" xr:uid="{00000000-0004-0000-0600-000001000000}"/>
    <hyperlink ref="Q78:T78" location="'L-013 Eintrag'!A1" display="'L-013 Eintrag'!A1" xr:uid="{00000000-0004-0000-0600-000002000000}"/>
    <hyperlink ref="L78:O78" location="Lieferanten_Suppliers!A1" display="Lieferanten / Suppliers" xr:uid="{00000000-0004-0000-0600-000003000000}"/>
    <hyperlink ref="K21" r:id="rId1" display="Internefehlermeldung@bucher-group.com" xr:uid="{00000000-0004-0000-0600-000004000000}"/>
    <hyperlink ref="N69" location="Lieferanten!A1" display="Lieferanten!A1" xr:uid="{00000000-0004-0000-0600-000005000000}"/>
    <hyperlink ref="N69:Q69" location="Concession!A1" display="Lieferanten / Suppliers" xr:uid="{00000000-0004-0000-0600-000006000000}"/>
  </hyperlinks>
  <pageMargins left="0.7" right="0.7" top="0.78740157499999996" bottom="0.78740157499999996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Dropdowndaten!#REF!</xm:f>
          </x14:formula1>
          <xm:sqref>W8 AE8:AF8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/>
  <dimension ref="B6:AT39"/>
  <sheetViews>
    <sheetView workbookViewId="0">
      <selection activeCell="H33" sqref="H33"/>
    </sheetView>
  </sheetViews>
  <sheetFormatPr baseColWidth="10" defaultColWidth="11.42578125" defaultRowHeight="12.75" x14ac:dyDescent="0.2"/>
  <cols>
    <col min="1" max="1" width="11.42578125" style="2"/>
    <col min="2" max="2" width="28.85546875" style="2" bestFit="1" customWidth="1"/>
    <col min="3" max="3" width="37.140625" style="2" bestFit="1" customWidth="1"/>
    <col min="4" max="4" width="42.28515625" style="2" bestFit="1" customWidth="1"/>
    <col min="5" max="5" width="42.7109375" style="2" bestFit="1" customWidth="1"/>
    <col min="6" max="6" width="82.7109375" style="2" bestFit="1" customWidth="1"/>
    <col min="7" max="7" width="41" style="2" bestFit="1" customWidth="1"/>
    <col min="8" max="8" width="51.85546875" style="2" bestFit="1" customWidth="1"/>
    <col min="9" max="9" width="23.5703125" style="2" bestFit="1" customWidth="1"/>
    <col min="10" max="10" width="29.42578125" style="2" bestFit="1" customWidth="1"/>
    <col min="11" max="11" width="32.5703125" style="2" bestFit="1" customWidth="1"/>
    <col min="12" max="12" width="33.5703125" style="2" customWidth="1"/>
    <col min="13" max="13" width="11.42578125" style="2"/>
    <col min="14" max="14" width="21" style="2" customWidth="1"/>
    <col min="15" max="15" width="11.42578125" style="2"/>
    <col min="16" max="16" width="38.85546875" style="2" bestFit="1" customWidth="1"/>
    <col min="17" max="17" width="11.42578125" style="2"/>
    <col min="18" max="18" width="26" style="2" bestFit="1" customWidth="1"/>
    <col min="19" max="19" width="11.42578125" style="2"/>
    <col min="20" max="20" width="42.140625" style="2" customWidth="1"/>
    <col min="21" max="25" width="11.42578125" style="2"/>
    <col min="26" max="26" width="37.5703125" style="2" bestFit="1" customWidth="1"/>
    <col min="27" max="27" width="11.42578125" style="2"/>
    <col min="28" max="28" width="38.28515625" style="2" bestFit="1" customWidth="1"/>
    <col min="29" max="29" width="11.7109375" style="2" customWidth="1"/>
    <col min="30" max="30" width="38.28515625" style="2" customWidth="1"/>
    <col min="31" max="31" width="11.42578125" style="2"/>
    <col min="32" max="32" width="23.7109375" style="2" customWidth="1"/>
    <col min="33" max="33" width="11.42578125" style="2"/>
    <col min="34" max="34" width="65.28515625" style="2" bestFit="1" customWidth="1"/>
    <col min="35" max="35" width="11.42578125" style="2"/>
    <col min="36" max="36" width="32.42578125" style="2" bestFit="1" customWidth="1"/>
    <col min="37" max="38" width="11.42578125" style="2"/>
    <col min="39" max="39" width="19.140625" style="2" bestFit="1" customWidth="1"/>
    <col min="40" max="41" width="11.42578125" style="2"/>
    <col min="42" max="42" width="51.42578125" style="2" bestFit="1" customWidth="1"/>
    <col min="43" max="43" width="26" style="2" bestFit="1" customWidth="1"/>
    <col min="44" max="44" width="44.7109375" style="2" bestFit="1" customWidth="1"/>
    <col min="45" max="16384" width="11.42578125" style="2"/>
  </cols>
  <sheetData>
    <row r="6" spans="2:46" x14ac:dyDescent="0.2">
      <c r="D6" s="559"/>
      <c r="E6" s="559"/>
      <c r="F6" s="559"/>
      <c r="G6" s="559"/>
      <c r="H6" s="559"/>
      <c r="I6" s="559"/>
      <c r="J6" s="559"/>
      <c r="K6" s="559"/>
      <c r="L6" s="559"/>
    </row>
    <row r="7" spans="2:46" ht="12.75" customHeight="1" x14ac:dyDescent="0.2">
      <c r="B7" s="2" t="s">
        <v>0</v>
      </c>
      <c r="C7" s="2" t="s">
        <v>10</v>
      </c>
      <c r="D7" s="2" t="s">
        <v>11</v>
      </c>
      <c r="E7" s="2" t="s">
        <v>12</v>
      </c>
      <c r="F7" s="2" t="s">
        <v>13</v>
      </c>
      <c r="G7" s="2" t="s">
        <v>14</v>
      </c>
      <c r="H7" s="2" t="s">
        <v>17</v>
      </c>
      <c r="I7" s="2" t="s">
        <v>15</v>
      </c>
      <c r="J7" s="2" t="s">
        <v>36</v>
      </c>
      <c r="K7" s="2" t="s">
        <v>18</v>
      </c>
      <c r="L7" s="2" t="s">
        <v>16</v>
      </c>
      <c r="N7" s="2" t="s">
        <v>19</v>
      </c>
      <c r="P7" s="7" t="s">
        <v>1</v>
      </c>
      <c r="R7" s="7" t="s">
        <v>2</v>
      </c>
      <c r="T7" s="7" t="s">
        <v>26</v>
      </c>
      <c r="V7" s="2" t="s">
        <v>27</v>
      </c>
      <c r="X7" s="2" t="s">
        <v>27</v>
      </c>
      <c r="Z7" s="2" t="s">
        <v>4</v>
      </c>
      <c r="AB7" s="2" t="s">
        <v>28</v>
      </c>
      <c r="AD7" s="2" t="s">
        <v>372</v>
      </c>
      <c r="AF7" s="2" t="s">
        <v>29</v>
      </c>
      <c r="AH7" s="2" t="s">
        <v>33</v>
      </c>
      <c r="AJ7" s="2" t="s">
        <v>34</v>
      </c>
      <c r="AM7" s="2" t="s">
        <v>175</v>
      </c>
      <c r="AP7" s="2" t="s">
        <v>337</v>
      </c>
      <c r="AR7" s="2" t="s">
        <v>345</v>
      </c>
      <c r="AT7" s="2" t="s">
        <v>498</v>
      </c>
    </row>
    <row r="8" spans="2:46" ht="12.75" customHeight="1" x14ac:dyDescent="0.2">
      <c r="B8" s="2" t="s">
        <v>170</v>
      </c>
      <c r="C8" s="2" t="s">
        <v>38</v>
      </c>
      <c r="D8" s="2" t="s">
        <v>43</v>
      </c>
      <c r="E8" s="2" t="s">
        <v>523</v>
      </c>
      <c r="F8" s="2" t="s">
        <v>533</v>
      </c>
      <c r="G8" s="2" t="s">
        <v>56</v>
      </c>
      <c r="H8" s="173" t="s">
        <v>552</v>
      </c>
      <c r="I8" s="2" t="s">
        <v>59</v>
      </c>
      <c r="J8" s="2" t="s">
        <v>60</v>
      </c>
      <c r="K8" s="2" t="s">
        <v>35</v>
      </c>
      <c r="L8" s="2" t="s">
        <v>65</v>
      </c>
      <c r="N8" s="2" t="s">
        <v>464</v>
      </c>
      <c r="P8" s="6" t="s">
        <v>76</v>
      </c>
      <c r="R8" s="6" t="s">
        <v>8</v>
      </c>
      <c r="T8" s="7" t="s">
        <v>465</v>
      </c>
      <c r="V8" s="2" t="s">
        <v>66</v>
      </c>
      <c r="X8" s="2" t="s">
        <v>66</v>
      </c>
      <c r="Z8" s="2" t="s">
        <v>82</v>
      </c>
      <c r="AB8" s="2">
        <v>0</v>
      </c>
      <c r="AD8" s="2" t="s">
        <v>406</v>
      </c>
      <c r="AF8" s="2" t="s">
        <v>30</v>
      </c>
      <c r="AH8" s="2" t="s">
        <v>88</v>
      </c>
      <c r="AJ8" s="2" t="s">
        <v>85</v>
      </c>
      <c r="AM8" s="2" t="s">
        <v>312</v>
      </c>
      <c r="AP8" s="2" t="s">
        <v>340</v>
      </c>
      <c r="AR8" s="2" t="s">
        <v>465</v>
      </c>
      <c r="AT8" s="2">
        <v>1</v>
      </c>
    </row>
    <row r="9" spans="2:46" x14ac:dyDescent="0.2">
      <c r="B9" s="2" t="s">
        <v>163</v>
      </c>
      <c r="C9" s="2" t="s">
        <v>35</v>
      </c>
      <c r="D9" s="2" t="s">
        <v>42</v>
      </c>
      <c r="E9" s="2" t="s">
        <v>524</v>
      </c>
      <c r="F9" s="2" t="s">
        <v>35</v>
      </c>
      <c r="G9" s="2" t="s">
        <v>35</v>
      </c>
      <c r="H9" s="173" t="s">
        <v>553</v>
      </c>
      <c r="J9" s="2" t="s">
        <v>61</v>
      </c>
      <c r="K9" s="2" t="s">
        <v>63</v>
      </c>
      <c r="L9" s="2" t="s">
        <v>35</v>
      </c>
      <c r="N9" s="2" t="s">
        <v>545</v>
      </c>
      <c r="P9" s="6" t="s">
        <v>440</v>
      </c>
      <c r="R9" s="6" t="s">
        <v>445</v>
      </c>
      <c r="T9" s="7" t="s">
        <v>466</v>
      </c>
      <c r="V9" s="2" t="s">
        <v>67</v>
      </c>
      <c r="X9" s="2" t="s">
        <v>67</v>
      </c>
      <c r="Z9" s="2" t="s">
        <v>84</v>
      </c>
      <c r="AB9" s="2">
        <v>1</v>
      </c>
      <c r="AD9" s="2" t="s">
        <v>405</v>
      </c>
      <c r="AF9" s="2" t="s">
        <v>31</v>
      </c>
      <c r="AH9" s="2" t="s">
        <v>95</v>
      </c>
      <c r="AJ9" s="2" t="s">
        <v>86</v>
      </c>
      <c r="AM9" s="2" t="s">
        <v>313</v>
      </c>
      <c r="AP9" s="2" t="s">
        <v>339</v>
      </c>
      <c r="AR9" s="2" t="s">
        <v>467</v>
      </c>
      <c r="AT9" s="2">
        <v>2</v>
      </c>
    </row>
    <row r="10" spans="2:46" ht="38.25" x14ac:dyDescent="0.2">
      <c r="B10" s="2" t="s">
        <v>167</v>
      </c>
      <c r="C10" s="2" t="s">
        <v>37</v>
      </c>
      <c r="D10" s="2" t="s">
        <v>35</v>
      </c>
      <c r="E10" s="2" t="s">
        <v>49</v>
      </c>
      <c r="F10" s="2" t="s">
        <v>55</v>
      </c>
      <c r="G10" s="2" t="s">
        <v>58</v>
      </c>
      <c r="H10" s="174" t="s">
        <v>554</v>
      </c>
      <c r="J10" s="2" t="s">
        <v>62</v>
      </c>
      <c r="K10" s="2" t="s">
        <v>64</v>
      </c>
      <c r="L10" s="5" t="s">
        <v>314</v>
      </c>
      <c r="N10" s="2" t="s">
        <v>453</v>
      </c>
      <c r="P10" s="6" t="s">
        <v>425</v>
      </c>
      <c r="R10" s="6" t="s">
        <v>25</v>
      </c>
      <c r="T10" s="7" t="s">
        <v>81</v>
      </c>
      <c r="X10" s="2" t="s">
        <v>468</v>
      </c>
      <c r="Z10" s="2" t="s">
        <v>83</v>
      </c>
      <c r="AB10" s="2">
        <v>2</v>
      </c>
      <c r="AD10" s="2" t="s">
        <v>404</v>
      </c>
      <c r="AF10" s="2" t="s">
        <v>32</v>
      </c>
      <c r="AH10" s="2" t="s">
        <v>96</v>
      </c>
      <c r="AJ10" s="2" t="s">
        <v>87</v>
      </c>
      <c r="AP10" s="2" t="s">
        <v>338</v>
      </c>
      <c r="AR10" s="128" t="s">
        <v>475</v>
      </c>
      <c r="AT10" s="2">
        <v>3</v>
      </c>
    </row>
    <row r="11" spans="2:46" x14ac:dyDescent="0.2">
      <c r="B11" s="2" t="s">
        <v>168</v>
      </c>
      <c r="D11" s="2" t="s">
        <v>39</v>
      </c>
      <c r="E11" s="2" t="s">
        <v>46</v>
      </c>
      <c r="F11" s="2" t="s">
        <v>532</v>
      </c>
      <c r="G11" s="2" t="s">
        <v>57</v>
      </c>
      <c r="J11" s="2" t="s">
        <v>315</v>
      </c>
      <c r="N11" s="2" t="s">
        <v>21</v>
      </c>
      <c r="P11" s="6" t="s">
        <v>426</v>
      </c>
      <c r="R11" s="6" t="s">
        <v>444</v>
      </c>
      <c r="T11" s="7" t="s">
        <v>322</v>
      </c>
      <c r="AB11" s="2">
        <v>3</v>
      </c>
      <c r="AD11" s="2" t="s">
        <v>403</v>
      </c>
      <c r="AF11" s="2" t="s">
        <v>8</v>
      </c>
      <c r="AH11" s="2" t="s">
        <v>89</v>
      </c>
      <c r="AR11" s="2" t="s">
        <v>81</v>
      </c>
      <c r="AT11" s="2">
        <v>4</v>
      </c>
    </row>
    <row r="12" spans="2:46" x14ac:dyDescent="0.2">
      <c r="B12" s="2" t="s">
        <v>169</v>
      </c>
      <c r="D12" s="2" t="s">
        <v>546</v>
      </c>
      <c r="E12" s="2" t="s">
        <v>525</v>
      </c>
      <c r="F12" s="2" t="s">
        <v>51</v>
      </c>
      <c r="N12" s="2" t="s">
        <v>20</v>
      </c>
      <c r="P12" s="6" t="s">
        <v>73</v>
      </c>
      <c r="T12" s="7" t="s">
        <v>470</v>
      </c>
      <c r="AB12" s="2">
        <v>4</v>
      </c>
      <c r="AD12" s="2" t="s">
        <v>402</v>
      </c>
      <c r="AF12" s="2" t="s">
        <v>67</v>
      </c>
      <c r="AH12" s="2" t="s">
        <v>90</v>
      </c>
      <c r="AR12" s="2" t="s">
        <v>474</v>
      </c>
    </row>
    <row r="13" spans="2:46" ht="15" x14ac:dyDescent="0.25">
      <c r="B13" s="2" t="s">
        <v>165</v>
      </c>
      <c r="D13" s="2" t="s">
        <v>40</v>
      </c>
      <c r="E13" s="2" t="s">
        <v>50</v>
      </c>
      <c r="F13" s="2" t="s">
        <v>540</v>
      </c>
      <c r="N13" s="2" t="s">
        <v>385</v>
      </c>
      <c r="P13" s="6" t="s">
        <v>501</v>
      </c>
      <c r="T13" s="7" t="s">
        <v>80</v>
      </c>
      <c r="AB13" s="105">
        <v>5</v>
      </c>
      <c r="AH13" s="2" t="s">
        <v>91</v>
      </c>
      <c r="AR13" s="2" t="s">
        <v>346</v>
      </c>
    </row>
    <row r="14" spans="2:46" x14ac:dyDescent="0.2">
      <c r="B14" s="2" t="s">
        <v>162</v>
      </c>
      <c r="D14" s="2" t="s">
        <v>41</v>
      </c>
      <c r="E14" s="2" t="s">
        <v>48</v>
      </c>
      <c r="F14" s="2" t="s">
        <v>52</v>
      </c>
      <c r="N14" s="2" t="s">
        <v>382</v>
      </c>
      <c r="P14" s="6" t="s">
        <v>68</v>
      </c>
      <c r="T14" s="2" t="s">
        <v>178</v>
      </c>
      <c r="AH14" s="2" t="s">
        <v>92</v>
      </c>
      <c r="AR14" s="2" t="s">
        <v>469</v>
      </c>
    </row>
    <row r="15" spans="2:46" x14ac:dyDescent="0.2">
      <c r="B15" s="2" t="s">
        <v>166</v>
      </c>
      <c r="D15" s="2" t="s">
        <v>44</v>
      </c>
      <c r="E15" s="2" t="s">
        <v>526</v>
      </c>
      <c r="F15" s="2" t="s">
        <v>567</v>
      </c>
      <c r="N15" s="2" t="s">
        <v>23</v>
      </c>
      <c r="P15" s="6" t="s">
        <v>77</v>
      </c>
      <c r="T15" s="128" t="s">
        <v>502</v>
      </c>
      <c r="Z15" s="224" t="s">
        <v>390</v>
      </c>
      <c r="AA15" s="224"/>
      <c r="AB15" s="224"/>
      <c r="AC15" s="224"/>
      <c r="AH15" s="2" t="s">
        <v>394</v>
      </c>
      <c r="AR15" s="128" t="s">
        <v>476</v>
      </c>
    </row>
    <row r="16" spans="2:46" x14ac:dyDescent="0.2">
      <c r="B16" s="2" t="s">
        <v>381</v>
      </c>
      <c r="D16" s="2" t="s">
        <v>45</v>
      </c>
      <c r="E16" s="2" t="s">
        <v>47</v>
      </c>
      <c r="F16" s="2" t="s">
        <v>53</v>
      </c>
      <c r="N16" s="2" t="s">
        <v>383</v>
      </c>
      <c r="P16" s="6" t="s">
        <v>74</v>
      </c>
      <c r="Z16" s="86" t="s">
        <v>374</v>
      </c>
      <c r="AA16" s="86"/>
      <c r="AB16" s="86" t="str">
        <f>CONCATENATE(Erfassung_Recording!G3)</f>
        <v>0</v>
      </c>
      <c r="AC16" s="86">
        <f>YEAR(AB16)</f>
        <v>1900</v>
      </c>
      <c r="AH16" s="2" t="s">
        <v>93</v>
      </c>
      <c r="AR16" s="2" t="s">
        <v>471</v>
      </c>
    </row>
    <row r="17" spans="2:44" x14ac:dyDescent="0.2">
      <c r="B17" s="2" t="s">
        <v>164</v>
      </c>
      <c r="E17" s="2" t="s">
        <v>527</v>
      </c>
      <c r="F17" s="174" t="s">
        <v>531</v>
      </c>
      <c r="N17" s="2" t="s">
        <v>22</v>
      </c>
      <c r="P17" s="6" t="s">
        <v>78</v>
      </c>
      <c r="T17" s="128"/>
      <c r="AH17" s="2" t="s">
        <v>94</v>
      </c>
      <c r="AR17" s="2" t="s">
        <v>477</v>
      </c>
    </row>
    <row r="18" spans="2:44" x14ac:dyDescent="0.2">
      <c r="E18" s="2" t="s">
        <v>528</v>
      </c>
      <c r="F18" s="2" t="s">
        <v>550</v>
      </c>
      <c r="N18" s="2" t="s">
        <v>307</v>
      </c>
      <c r="P18" s="6" t="s">
        <v>428</v>
      </c>
      <c r="AH18" s="21" t="s">
        <v>502</v>
      </c>
      <c r="AR18" s="2" t="s">
        <v>502</v>
      </c>
    </row>
    <row r="19" spans="2:44" x14ac:dyDescent="0.2">
      <c r="E19" s="2" t="s">
        <v>529</v>
      </c>
      <c r="F19" s="2" t="s">
        <v>551</v>
      </c>
      <c r="N19" s="2" t="s">
        <v>24</v>
      </c>
      <c r="P19" s="6" t="s">
        <v>432</v>
      </c>
      <c r="AH19" s="87"/>
    </row>
    <row r="20" spans="2:44" x14ac:dyDescent="0.2">
      <c r="F20" s="172" t="s">
        <v>548</v>
      </c>
      <c r="N20" s="2" t="s">
        <v>384</v>
      </c>
      <c r="P20" s="6" t="s">
        <v>441</v>
      </c>
    </row>
    <row r="21" spans="2:44" x14ac:dyDescent="0.2">
      <c r="F21" s="172" t="s">
        <v>549</v>
      </c>
      <c r="P21" s="6" t="s">
        <v>75</v>
      </c>
    </row>
    <row r="22" spans="2:44" x14ac:dyDescent="0.2">
      <c r="F22" s="128" t="s">
        <v>547</v>
      </c>
      <c r="P22" s="8" t="s">
        <v>434</v>
      </c>
    </row>
    <row r="23" spans="2:44" x14ac:dyDescent="0.2">
      <c r="F23" s="2" t="s">
        <v>54</v>
      </c>
      <c r="P23" s="8" t="s">
        <v>72</v>
      </c>
    </row>
    <row r="24" spans="2:44" x14ac:dyDescent="0.2">
      <c r="F24" s="2" t="s">
        <v>530</v>
      </c>
      <c r="P24" s="8" t="s">
        <v>503</v>
      </c>
    </row>
    <row r="25" spans="2:44" x14ac:dyDescent="0.2">
      <c r="F25" s="2" t="s">
        <v>566</v>
      </c>
      <c r="P25" s="8" t="s">
        <v>427</v>
      </c>
    </row>
    <row r="26" spans="2:44" x14ac:dyDescent="0.2">
      <c r="P26" s="8" t="s">
        <v>429</v>
      </c>
    </row>
    <row r="27" spans="2:44" x14ac:dyDescent="0.2">
      <c r="P27" s="8" t="s">
        <v>435</v>
      </c>
    </row>
    <row r="28" spans="2:44" x14ac:dyDescent="0.2">
      <c r="P28" s="8" t="s">
        <v>436</v>
      </c>
    </row>
    <row r="29" spans="2:44" x14ac:dyDescent="0.2">
      <c r="P29" s="8" t="s">
        <v>430</v>
      </c>
    </row>
    <row r="30" spans="2:44" x14ac:dyDescent="0.2">
      <c r="P30" s="8" t="s">
        <v>69</v>
      </c>
    </row>
    <row r="31" spans="2:44" x14ac:dyDescent="0.2">
      <c r="P31" s="8" t="s">
        <v>437</v>
      </c>
    </row>
    <row r="32" spans="2:44" x14ac:dyDescent="0.2">
      <c r="P32" s="8" t="s">
        <v>433</v>
      </c>
    </row>
    <row r="33" spans="16:16" x14ac:dyDescent="0.2">
      <c r="P33" s="8" t="s">
        <v>79</v>
      </c>
    </row>
    <row r="34" spans="16:16" x14ac:dyDescent="0.2">
      <c r="P34" s="8" t="s">
        <v>71</v>
      </c>
    </row>
    <row r="35" spans="16:16" x14ac:dyDescent="0.2">
      <c r="P35" s="8" t="s">
        <v>438</v>
      </c>
    </row>
    <row r="36" spans="16:16" x14ac:dyDescent="0.2">
      <c r="P36" s="8" t="s">
        <v>517</v>
      </c>
    </row>
    <row r="37" spans="16:16" x14ac:dyDescent="0.2">
      <c r="P37" s="8" t="s">
        <v>431</v>
      </c>
    </row>
    <row r="38" spans="16:16" x14ac:dyDescent="0.2">
      <c r="P38" s="6" t="s">
        <v>70</v>
      </c>
    </row>
    <row r="39" spans="16:16" x14ac:dyDescent="0.2">
      <c r="P39" s="6" t="s">
        <v>439</v>
      </c>
    </row>
  </sheetData>
  <mergeCells count="2">
    <mergeCell ref="D6:L6"/>
    <mergeCell ref="Z15:AC15"/>
  </mergeCells>
  <pageMargins left="0.7" right="0.7" top="0.78740157499999996" bottom="0.78740157499999996" header="0.3" footer="0.3"/>
  <tableParts count="27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P75"/>
  <sheetViews>
    <sheetView zoomScale="70" zoomScaleNormal="70" workbookViewId="0">
      <selection activeCell="H33" sqref="H33"/>
    </sheetView>
  </sheetViews>
  <sheetFormatPr baseColWidth="10" defaultRowHeight="15" x14ac:dyDescent="0.25"/>
  <cols>
    <col min="1" max="1" width="11.42578125" style="1" customWidth="1"/>
    <col min="2" max="2" width="12.7109375" style="1" customWidth="1"/>
    <col min="3" max="3" width="16.85546875" style="1" customWidth="1"/>
    <col min="4" max="4" width="20.7109375" style="1" customWidth="1"/>
    <col min="5" max="5" width="17.28515625" style="1" customWidth="1"/>
    <col min="9" max="9" width="12.7109375" customWidth="1"/>
    <col min="10" max="10" width="16.85546875" customWidth="1"/>
    <col min="11" max="11" width="20.7109375" customWidth="1"/>
    <col min="12" max="12" width="17.28515625" customWidth="1"/>
    <col min="14" max="14" width="63" bestFit="1" customWidth="1"/>
  </cols>
  <sheetData>
    <row r="2" spans="1:16" x14ac:dyDescent="0.25">
      <c r="H2" s="1" t="s">
        <v>541</v>
      </c>
    </row>
    <row r="3" spans="1:16" x14ac:dyDescent="0.25">
      <c r="B3" s="1" t="s">
        <v>452</v>
      </c>
    </row>
    <row r="4" spans="1:16" x14ac:dyDescent="0.25">
      <c r="B4" s="1" t="s">
        <v>411</v>
      </c>
    </row>
    <row r="5" spans="1:16" x14ac:dyDescent="0.25">
      <c r="B5" s="1" t="s">
        <v>412</v>
      </c>
    </row>
    <row r="6" spans="1:16" x14ac:dyDescent="0.25">
      <c r="B6" s="1" t="s">
        <v>413</v>
      </c>
    </row>
    <row r="7" spans="1:16" x14ac:dyDescent="0.25">
      <c r="H7" s="561" t="s">
        <v>507</v>
      </c>
      <c r="I7" s="561"/>
      <c r="J7" s="561"/>
      <c r="K7" s="561"/>
    </row>
    <row r="8" spans="1:16" x14ac:dyDescent="0.25">
      <c r="A8" s="560" t="s">
        <v>506</v>
      </c>
      <c r="B8" s="560"/>
      <c r="C8" s="560"/>
      <c r="D8" s="560"/>
      <c r="E8" s="560"/>
      <c r="H8" s="562"/>
      <c r="I8" s="562"/>
      <c r="J8" s="562"/>
      <c r="K8" s="562"/>
      <c r="N8" s="163" t="s">
        <v>514</v>
      </c>
      <c r="O8" s="163"/>
    </row>
    <row r="9" spans="1:16" ht="86.25" x14ac:dyDescent="0.25">
      <c r="A9" s="114" t="s">
        <v>419</v>
      </c>
      <c r="B9" s="107" t="s">
        <v>407</v>
      </c>
      <c r="C9" s="108" t="s">
        <v>504</v>
      </c>
      <c r="D9" s="109" t="s">
        <v>505</v>
      </c>
      <c r="E9" s="110" t="s">
        <v>410</v>
      </c>
      <c r="H9" s="114" t="s">
        <v>419</v>
      </c>
      <c r="I9" s="107" t="s">
        <v>407</v>
      </c>
      <c r="J9" s="108" t="s">
        <v>508</v>
      </c>
      <c r="K9" s="110" t="s">
        <v>509</v>
      </c>
      <c r="N9" s="164" t="s">
        <v>510</v>
      </c>
      <c r="O9" s="163">
        <f>IF(Erfassung_Recording!F75= "Ja / Yes",1,0)</f>
        <v>0</v>
      </c>
    </row>
    <row r="10" spans="1:16" ht="15.75" thickBot="1" x14ac:dyDescent="0.3">
      <c r="A10" s="112" t="str">
        <f>CONCATENATE(Erfassung_Recording!G80,Erfassung_Recording!G79)</f>
        <v/>
      </c>
      <c r="B10" s="106" t="str">
        <f>IF(A10="0A",0,"")</f>
        <v/>
      </c>
      <c r="C10" s="106" t="str">
        <f>IF(A10="1B",1,"")</f>
        <v/>
      </c>
      <c r="D10" s="106" t="str">
        <f>IF(A10="1A",2,"")</f>
        <v/>
      </c>
      <c r="E10" s="106" t="str">
        <f>IF($A$10="2A",3,"")</f>
        <v/>
      </c>
      <c r="H10" s="112" t="str">
        <f>CONCATENATE(Erfassung_Recording!G80,Erfassung_Recording!G79)</f>
        <v/>
      </c>
      <c r="I10" s="106" t="str">
        <f>IF($A$10="0A",0,"")</f>
        <v/>
      </c>
      <c r="J10" s="106" t="str">
        <f>IF($A$10="1D",1,"")</f>
        <v/>
      </c>
      <c r="K10" s="106" t="str">
        <f>IF($A$10="1A",12,"")</f>
        <v/>
      </c>
      <c r="N10" s="163" t="s">
        <v>511</v>
      </c>
      <c r="O10" s="163">
        <f>IF(Erfassung_Recording!F70= "Kundenreklamation / Customer complaint",1,0)</f>
        <v>0</v>
      </c>
    </row>
    <row r="11" spans="1:16" ht="15.75" thickBot="1" x14ac:dyDescent="0.3">
      <c r="A11" s="113">
        <f>MAX(B10:E18)</f>
        <v>0</v>
      </c>
      <c r="B11" s="111" t="str">
        <f>IF(A10="0B",0,"")</f>
        <v/>
      </c>
      <c r="C11" s="106" t="str">
        <f>IF(A10="1C",1,"")</f>
        <v/>
      </c>
      <c r="D11" s="106" t="str">
        <f>IF(A10="2B",2,"")</f>
        <v/>
      </c>
      <c r="E11" s="106" t="str">
        <f>IF($A$10="3A",3,"")</f>
        <v/>
      </c>
      <c r="H11" s="113">
        <f>MAX(I10:K29)</f>
        <v>0</v>
      </c>
      <c r="I11" s="111" t="str">
        <f>IF($A$10="0B",0,"")</f>
        <v/>
      </c>
      <c r="J11" s="106" t="str">
        <f>IF($A$10="1E",1,"")</f>
        <v/>
      </c>
      <c r="K11" s="106" t="str">
        <f>IF($A$10="1B",12,"")</f>
        <v/>
      </c>
      <c r="N11" s="163" t="s">
        <v>512</v>
      </c>
      <c r="O11" s="163">
        <f>IF(H11&gt;11,1,0)</f>
        <v>0</v>
      </c>
      <c r="P11" s="563">
        <f>MAX(O11:O12)</f>
        <v>0</v>
      </c>
    </row>
    <row r="12" spans="1:16" x14ac:dyDescent="0.25">
      <c r="B12" s="106" t="str">
        <f>IF(A10="0C",0,"")</f>
        <v/>
      </c>
      <c r="C12" s="106" t="str">
        <f>IF(A10="1D",1,"")</f>
        <v/>
      </c>
      <c r="D12" s="106" t="str">
        <f>IF($A$10="2C",2,"")</f>
        <v/>
      </c>
      <c r="E12" s="106" t="str">
        <f>IF($A$10="3B",3,"")</f>
        <v/>
      </c>
      <c r="H12" s="1"/>
      <c r="I12" s="106" t="str">
        <f>IF($A$10="0C",0,"")</f>
        <v/>
      </c>
      <c r="J12" s="106" t="str">
        <f>IF($A$10="2D",1,"")</f>
        <v/>
      </c>
      <c r="K12" s="106" t="str">
        <f>IF($A$10="1C",12,"")</f>
        <v/>
      </c>
      <c r="N12" s="163" t="s">
        <v>513</v>
      </c>
      <c r="O12" s="163">
        <f>IF(H33&gt;11,1,0)</f>
        <v>0</v>
      </c>
      <c r="P12" s="564"/>
    </row>
    <row r="13" spans="1:16" x14ac:dyDescent="0.25">
      <c r="B13" s="106" t="str">
        <f>IF(A10="0D",0,"")</f>
        <v/>
      </c>
      <c r="C13" s="106" t="str">
        <f>IF(A10="1E",1,"")</f>
        <v/>
      </c>
      <c r="D13" s="106" t="str">
        <f>IF($A$10="3C",2,"")</f>
        <v/>
      </c>
      <c r="E13" s="106" t="str">
        <f>IF($A$10="4A",3,"")</f>
        <v/>
      </c>
      <c r="G13" s="1"/>
      <c r="H13" s="1"/>
      <c r="I13" s="106" t="str">
        <f>IF($A$10="0D",0,"")</f>
        <v/>
      </c>
      <c r="J13" s="106" t="str">
        <f>IF($A$10="2E",1,"")</f>
        <v/>
      </c>
      <c r="K13" s="106" t="str">
        <f>IF($A$10="2A",12,"")</f>
        <v/>
      </c>
    </row>
    <row r="14" spans="1:16" x14ac:dyDescent="0.25">
      <c r="B14" s="106" t="str">
        <f>IF(A10="0E",0,"")</f>
        <v/>
      </c>
      <c r="C14" s="106" t="str">
        <f>IF(A10="2D",1,"")</f>
        <v/>
      </c>
      <c r="D14" s="106" t="str">
        <f>IF($A$10="3D",2,"")</f>
        <v/>
      </c>
      <c r="E14" s="106" t="str">
        <f>IF($A$10="4B",3,"")</f>
        <v/>
      </c>
      <c r="G14" s="1"/>
      <c r="H14" s="1"/>
      <c r="I14" s="106" t="str">
        <f>IF($A$10="0E",0,"")</f>
        <v/>
      </c>
      <c r="J14" s="106" t="str">
        <f>IF($A$10="3E",1,"")</f>
        <v/>
      </c>
      <c r="K14" s="106" t="str">
        <f>IF($A$10="2B",12,"")</f>
        <v/>
      </c>
    </row>
    <row r="15" spans="1:16" x14ac:dyDescent="0.25">
      <c r="C15" s="106" t="str">
        <f>IF(A10="2E",1,"")</f>
        <v/>
      </c>
      <c r="D15" s="106" t="str">
        <f>IF($A$10="4D",2,"")</f>
        <v/>
      </c>
      <c r="E15" s="106" t="str">
        <f>IF($A$10="4C",3,"")</f>
        <v/>
      </c>
      <c r="H15" s="1"/>
      <c r="I15" s="1"/>
      <c r="J15" s="1"/>
      <c r="K15" s="106" t="str">
        <f>IF($A$10="3A",12,"")</f>
        <v/>
      </c>
      <c r="N15" s="163" t="s">
        <v>515</v>
      </c>
      <c r="O15" s="163" t="str">
        <f>IF((O9+O10)&gt;1.5,"1","0")</f>
        <v>0</v>
      </c>
    </row>
    <row r="16" spans="1:16" x14ac:dyDescent="0.25">
      <c r="C16" s="106" t="str">
        <f>IF(A10="3E",1,"")</f>
        <v/>
      </c>
      <c r="D16" s="106" t="str">
        <f>IF($A$10="5D",2,"")</f>
        <v/>
      </c>
      <c r="E16" s="106" t="str">
        <f>IF($A$10="5A",3,"")</f>
        <v/>
      </c>
      <c r="H16" s="1"/>
      <c r="I16" s="1"/>
      <c r="J16" s="1"/>
      <c r="K16" s="106" t="str">
        <f>IF($A$10="3B",12,"")</f>
        <v/>
      </c>
      <c r="N16" s="163" t="s">
        <v>516</v>
      </c>
      <c r="O16" s="163" t="str">
        <f>IF((P11+O9)&gt;1.5,"1","0")</f>
        <v>0</v>
      </c>
    </row>
    <row r="17" spans="1:15" x14ac:dyDescent="0.25">
      <c r="D17" s="106" t="str">
        <f>IF(A10="4E",2,"")</f>
        <v/>
      </c>
      <c r="E17" s="106" t="str">
        <f>IF($A$10="5B",3,"")</f>
        <v/>
      </c>
      <c r="H17" s="1"/>
      <c r="I17" s="1"/>
      <c r="J17" s="1"/>
      <c r="K17" s="106" t="str">
        <f>IF($A$10="3C",12,"")</f>
        <v/>
      </c>
    </row>
    <row r="18" spans="1:15" x14ac:dyDescent="0.25">
      <c r="D18" s="106" t="str">
        <f>IF(A10="5E",2,"")</f>
        <v/>
      </c>
      <c r="E18" s="106" t="str">
        <f>IF($A$10="5C",3,"")</f>
        <v/>
      </c>
      <c r="H18" s="1"/>
      <c r="I18" s="1"/>
      <c r="J18" s="1"/>
      <c r="K18" s="106" t="str">
        <f>IF($A$10="3D",12,"")</f>
        <v/>
      </c>
      <c r="O18">
        <f>SUM(O15+O16)</f>
        <v>0</v>
      </c>
    </row>
    <row r="19" spans="1:15" x14ac:dyDescent="0.25">
      <c r="K19" s="106" t="str">
        <f>IF($A$10="4A",12,"")</f>
        <v/>
      </c>
    </row>
    <row r="20" spans="1:15" x14ac:dyDescent="0.25">
      <c r="K20" s="106" t="str">
        <f>IF($A$10="4B",12,"")</f>
        <v/>
      </c>
    </row>
    <row r="21" spans="1:15" x14ac:dyDescent="0.25">
      <c r="K21" s="106" t="str">
        <f>IF($A$10="4C",12,"")</f>
        <v/>
      </c>
    </row>
    <row r="22" spans="1:15" x14ac:dyDescent="0.25">
      <c r="K22" s="106" t="str">
        <f>IF($A$10="4D",12,"")</f>
        <v/>
      </c>
    </row>
    <row r="23" spans="1:15" x14ac:dyDescent="0.25">
      <c r="K23" s="106" t="str">
        <f>IF($A$10="4E",12,"")</f>
        <v/>
      </c>
    </row>
    <row r="24" spans="1:15" x14ac:dyDescent="0.25">
      <c r="K24" s="106" t="str">
        <f>IF($A$10="5A",12,"")</f>
        <v/>
      </c>
    </row>
    <row r="25" spans="1:15" x14ac:dyDescent="0.25">
      <c r="K25" s="106" t="str">
        <f>IF($A$10="5B",12,"")</f>
        <v/>
      </c>
    </row>
    <row r="26" spans="1:15" x14ac:dyDescent="0.25">
      <c r="K26" s="106" t="str">
        <f>IF($A$10="5C",12,"")</f>
        <v/>
      </c>
    </row>
    <row r="27" spans="1:15" x14ac:dyDescent="0.25">
      <c r="K27" s="106" t="str">
        <f>IF($A$10="5D",12,"")</f>
        <v/>
      </c>
    </row>
    <row r="28" spans="1:15" x14ac:dyDescent="0.25">
      <c r="K28" s="106" t="str">
        <f>IF($A$10="5E",12,"")</f>
        <v/>
      </c>
    </row>
    <row r="29" spans="1:15" x14ac:dyDescent="0.25">
      <c r="K29" s="106" t="str">
        <f>IF($A$10="2C",12,"")</f>
        <v/>
      </c>
    </row>
    <row r="30" spans="1:15" x14ac:dyDescent="0.25">
      <c r="K30" s="1"/>
    </row>
    <row r="31" spans="1:15" ht="86.25" x14ac:dyDescent="0.25">
      <c r="A31" s="114" t="s">
        <v>420</v>
      </c>
      <c r="B31" s="107" t="s">
        <v>407</v>
      </c>
      <c r="C31" s="108" t="s">
        <v>408</v>
      </c>
      <c r="D31" s="109" t="s">
        <v>505</v>
      </c>
      <c r="E31" s="110" t="s">
        <v>410</v>
      </c>
      <c r="H31" s="114" t="s">
        <v>420</v>
      </c>
      <c r="I31" s="107" t="s">
        <v>407</v>
      </c>
      <c r="J31" s="108" t="s">
        <v>508</v>
      </c>
      <c r="K31" s="110" t="s">
        <v>509</v>
      </c>
    </row>
    <row r="32" spans="1:15" ht="15.75" thickBot="1" x14ac:dyDescent="0.3">
      <c r="A32" s="112" t="str">
        <f>CONCATENATE(Erfassung_Recording!G82,Erfassung_Recording!G81)</f>
        <v/>
      </c>
      <c r="B32" s="106" t="str">
        <f>IF($A$32="0A",0,"")</f>
        <v/>
      </c>
      <c r="C32" s="106" t="str">
        <f>IF($A$32="1B",1,"")</f>
        <v/>
      </c>
      <c r="D32" s="106" t="str">
        <f>IF($A$32="1A",2,"")</f>
        <v/>
      </c>
      <c r="E32" s="106" t="str">
        <f>IF($A$32="2A",3,"")</f>
        <v/>
      </c>
      <c r="H32" s="112" t="str">
        <f>CONCATENATE(Erfassung_Recording!G82,Erfassung_Recording!G81)</f>
        <v/>
      </c>
      <c r="I32" s="106" t="str">
        <f>IF($A$32="0A",0,"")</f>
        <v/>
      </c>
      <c r="J32" s="106" t="str">
        <f>IF($A$32="1D",1,"")</f>
        <v/>
      </c>
      <c r="K32" s="106" t="str">
        <f>IF($A$32="1A",12,"")</f>
        <v/>
      </c>
    </row>
    <row r="33" spans="1:11" ht="15.75" thickBot="1" x14ac:dyDescent="0.3">
      <c r="A33" s="113">
        <f>MAX(B32:E40)</f>
        <v>0</v>
      </c>
      <c r="B33" s="111" t="str">
        <f>IF($A$32="0B",0,"")</f>
        <v/>
      </c>
      <c r="C33" s="106" t="str">
        <f>IF($A$32="1C",1,"")</f>
        <v/>
      </c>
      <c r="D33" s="106" t="str">
        <f>IF($A$32="2B",2,"")</f>
        <v/>
      </c>
      <c r="E33" s="106" t="str">
        <f>IF($A$32="3A",3,"")</f>
        <v/>
      </c>
      <c r="H33" s="113">
        <f>MAX(I32:K51)</f>
        <v>0</v>
      </c>
      <c r="I33" s="111" t="str">
        <f>IF($A$32="0B",0,"")</f>
        <v/>
      </c>
      <c r="J33" s="106" t="str">
        <f>IF($A$32="1E",1,"")</f>
        <v/>
      </c>
      <c r="K33" s="106" t="str">
        <f>IF($A$32="1B",12,"")</f>
        <v/>
      </c>
    </row>
    <row r="34" spans="1:11" x14ac:dyDescent="0.25">
      <c r="B34" s="106" t="str">
        <f>IF($A$32="0C",0,"")</f>
        <v/>
      </c>
      <c r="C34" s="106" t="str">
        <f>IF($A$32="1D",1,"")</f>
        <v/>
      </c>
      <c r="D34" s="106" t="str">
        <f>IF($A$32="2C",2,"")</f>
        <v/>
      </c>
      <c r="E34" s="106" t="str">
        <f>IF($A$32="3B",3,"")</f>
        <v/>
      </c>
      <c r="H34" s="1"/>
      <c r="I34" s="106" t="str">
        <f>IF($A$32="0C",0,"")</f>
        <v/>
      </c>
      <c r="J34" s="106" t="str">
        <f>IF($A$32="2D",1,"")</f>
        <v/>
      </c>
      <c r="K34" s="106" t="str">
        <f>IF($A$32="1C",12,"")</f>
        <v/>
      </c>
    </row>
    <row r="35" spans="1:11" x14ac:dyDescent="0.25">
      <c r="B35" s="106" t="str">
        <f>IF($A$32="0D",0,"")</f>
        <v/>
      </c>
      <c r="C35" s="106" t="str">
        <f>IF($A$32="1E",1,"")</f>
        <v/>
      </c>
      <c r="D35" s="106" t="str">
        <f>IF($A$32="3C",2,"")</f>
        <v/>
      </c>
      <c r="E35" s="106" t="str">
        <f>IF($A$32="4A",3,"")</f>
        <v/>
      </c>
      <c r="H35" s="1"/>
      <c r="I35" s="106" t="str">
        <f>IF($A$32="0D",0,"")</f>
        <v/>
      </c>
      <c r="J35" s="106" t="str">
        <f>IF($A$32="2E",1,"")</f>
        <v/>
      </c>
      <c r="K35" s="106" t="str">
        <f>IF($A$32="2A",12,"")</f>
        <v/>
      </c>
    </row>
    <row r="36" spans="1:11" x14ac:dyDescent="0.25">
      <c r="B36" s="106" t="str">
        <f>IF($A$32="0E",0,"")</f>
        <v/>
      </c>
      <c r="C36" s="106" t="str">
        <f>IF($A$32="2D",1,"")</f>
        <v/>
      </c>
      <c r="D36" s="106" t="str">
        <f>IF($A$32="3D",2,"")</f>
        <v/>
      </c>
      <c r="E36" s="106" t="str">
        <f>IF($A$32="4B",3,"")</f>
        <v/>
      </c>
      <c r="H36" s="1"/>
      <c r="I36" s="106" t="str">
        <f>IF($A$32="0E",0,"")</f>
        <v/>
      </c>
      <c r="J36" s="106" t="str">
        <f>IF($A$32="3E",1,"")</f>
        <v/>
      </c>
      <c r="K36" s="106" t="str">
        <f>IF($A$32="2B",12,"")</f>
        <v/>
      </c>
    </row>
    <row r="37" spans="1:11" x14ac:dyDescent="0.25">
      <c r="C37" s="106" t="str">
        <f>IF($A$32="2E",1,"")</f>
        <v/>
      </c>
      <c r="D37" s="106" t="str">
        <f>IF($A$32="4D",2,"")</f>
        <v/>
      </c>
      <c r="E37" s="106" t="str">
        <f>IF($A$32="4C",3,"")</f>
        <v/>
      </c>
      <c r="H37" s="1"/>
      <c r="I37" s="1"/>
      <c r="J37" s="1"/>
      <c r="K37" s="106" t="str">
        <f>IF($A$32="3A",12,"")</f>
        <v/>
      </c>
    </row>
    <row r="38" spans="1:11" x14ac:dyDescent="0.25">
      <c r="C38" s="106" t="str">
        <f>IF($A$32="3E",1,"")</f>
        <v/>
      </c>
      <c r="D38" s="106" t="str">
        <f>IF($A$32="5D",2,"")</f>
        <v/>
      </c>
      <c r="E38" s="106" t="str">
        <f>IF($A$32="5A",3,"")</f>
        <v/>
      </c>
      <c r="H38" s="1"/>
      <c r="I38" s="1"/>
      <c r="J38" s="1"/>
      <c r="K38" s="106" t="str">
        <f>IF($A$32="3B",12,"")</f>
        <v/>
      </c>
    </row>
    <row r="39" spans="1:11" x14ac:dyDescent="0.25">
      <c r="D39" s="106" t="str">
        <f>IF($A$32="4E",2,"")</f>
        <v/>
      </c>
      <c r="E39" s="106" t="str">
        <f>IF($A$32="5B",3,"")</f>
        <v/>
      </c>
      <c r="H39" s="1"/>
      <c r="I39" s="1"/>
      <c r="J39" s="1"/>
      <c r="K39" s="106" t="str">
        <f>IF($A$32="3C",12,"")</f>
        <v/>
      </c>
    </row>
    <row r="40" spans="1:11" x14ac:dyDescent="0.25">
      <c r="D40" s="106" t="str">
        <f>IF($A$32="5E",2,"")</f>
        <v/>
      </c>
      <c r="E40" s="106" t="str">
        <f>IF($A$32="5C",3,"")</f>
        <v/>
      </c>
      <c r="H40" s="1"/>
      <c r="I40" s="1"/>
      <c r="J40" s="1"/>
      <c r="K40" s="106" t="str">
        <f>IF($A$32="3D",12,"")</f>
        <v/>
      </c>
    </row>
    <row r="41" spans="1:11" x14ac:dyDescent="0.25">
      <c r="K41" s="106" t="str">
        <f>IF($A$32="4A",12,"")</f>
        <v/>
      </c>
    </row>
    <row r="42" spans="1:11" x14ac:dyDescent="0.25">
      <c r="K42" s="106" t="str">
        <f>IF($A$32="4B",12,"")</f>
        <v/>
      </c>
    </row>
    <row r="43" spans="1:11" x14ac:dyDescent="0.25">
      <c r="K43" s="106" t="str">
        <f>IF($A$32="4C",12,"")</f>
        <v/>
      </c>
    </row>
    <row r="44" spans="1:11" x14ac:dyDescent="0.25">
      <c r="K44" s="106" t="str">
        <f>IF($A$32="4D",12,"")</f>
        <v/>
      </c>
    </row>
    <row r="45" spans="1:11" x14ac:dyDescent="0.25">
      <c r="K45" s="106" t="str">
        <f>IF($A$32="4E",12,"")</f>
        <v/>
      </c>
    </row>
    <row r="46" spans="1:11" x14ac:dyDescent="0.25">
      <c r="K46" s="106" t="str">
        <f>IF($A$32="5A",12,"")</f>
        <v/>
      </c>
    </row>
    <row r="47" spans="1:11" x14ac:dyDescent="0.25">
      <c r="K47" s="106" t="str">
        <f>IF($A$32="5B",12,"")</f>
        <v/>
      </c>
    </row>
    <row r="48" spans="1:11" x14ac:dyDescent="0.25">
      <c r="K48" s="106" t="str">
        <f>IF($A$32="5C",12,"")</f>
        <v/>
      </c>
    </row>
    <row r="49" spans="1:11" x14ac:dyDescent="0.25">
      <c r="K49" s="106" t="str">
        <f>IF($A$32="5D",12,"")</f>
        <v/>
      </c>
    </row>
    <row r="50" spans="1:11" x14ac:dyDescent="0.25">
      <c r="K50" s="106" t="str">
        <f>IF($A$32="5E",12,"")</f>
        <v/>
      </c>
    </row>
    <row r="51" spans="1:11" x14ac:dyDescent="0.25">
      <c r="K51" s="106" t="str">
        <f>IF($A$32="2C",12,"")</f>
        <v/>
      </c>
    </row>
    <row r="53" spans="1:11" ht="43.5" x14ac:dyDescent="0.25">
      <c r="A53" s="114" t="s">
        <v>421</v>
      </c>
      <c r="B53" s="107" t="s">
        <v>407</v>
      </c>
      <c r="C53" s="108" t="s">
        <v>408</v>
      </c>
      <c r="D53" s="109" t="s">
        <v>505</v>
      </c>
      <c r="E53" s="110" t="s">
        <v>410</v>
      </c>
    </row>
    <row r="54" spans="1:11" ht="15.75" thickBot="1" x14ac:dyDescent="0.3">
      <c r="A54" s="112" t="str">
        <f>CONCATENATE('Safety Action Group'!D53,'Safety Action Group'!D52)</f>
        <v/>
      </c>
      <c r="B54" s="106" t="str">
        <f>IF($A$54="0A",0,"")</f>
        <v/>
      </c>
      <c r="C54" s="106" t="str">
        <f>IF($A$54="1B",1,"")</f>
        <v/>
      </c>
      <c r="D54" s="106" t="str">
        <f>IF($A$54="1A",2,"")</f>
        <v/>
      </c>
      <c r="E54" s="106" t="str">
        <f>IF($A$54="2A",3,"")</f>
        <v/>
      </c>
    </row>
    <row r="55" spans="1:11" ht="15.75" thickBot="1" x14ac:dyDescent="0.3">
      <c r="A55" s="113">
        <f>MAX(B54:E62)</f>
        <v>0</v>
      </c>
      <c r="B55" s="111" t="str">
        <f>IF($A$54="0B",0,"")</f>
        <v/>
      </c>
      <c r="C55" s="106" t="str">
        <f>IF($A$54="1C",1,"")</f>
        <v/>
      </c>
      <c r="D55" s="106" t="str">
        <f>IF($A$54="2B",2,"")</f>
        <v/>
      </c>
      <c r="E55" s="106" t="str">
        <f>IF($A$54="3A",3,"")</f>
        <v/>
      </c>
    </row>
    <row r="56" spans="1:11" x14ac:dyDescent="0.25">
      <c r="B56" s="106" t="str">
        <f>IF($A$54="0C",0,"")</f>
        <v/>
      </c>
      <c r="C56" s="106" t="str">
        <f>IF($A$54="1D",1,"")</f>
        <v/>
      </c>
      <c r="D56" s="106" t="str">
        <f>IF($A$54="2C",2,"")</f>
        <v/>
      </c>
      <c r="E56" s="106" t="str">
        <f>IF($A$54="3B",3,"")</f>
        <v/>
      </c>
    </row>
    <row r="57" spans="1:11" x14ac:dyDescent="0.25">
      <c r="B57" s="106" t="str">
        <f>IF($A$54="0D",0,"")</f>
        <v/>
      </c>
      <c r="C57" s="106" t="str">
        <f>IF($A$54="1E",1,"")</f>
        <v/>
      </c>
      <c r="D57" s="106" t="str">
        <f>IF($A$54="3C",2,"")</f>
        <v/>
      </c>
      <c r="E57" s="106" t="str">
        <f>IF($A$54="4A",3,"")</f>
        <v/>
      </c>
    </row>
    <row r="58" spans="1:11" x14ac:dyDescent="0.25">
      <c r="B58" s="106" t="str">
        <f>IF($A$54="0E",0,"")</f>
        <v/>
      </c>
      <c r="C58" s="106" t="str">
        <f>IF($A$54="2D",1,"")</f>
        <v/>
      </c>
      <c r="D58" s="106" t="str">
        <f>IF($A$54="3D",2,"")</f>
        <v/>
      </c>
      <c r="E58" s="106" t="str">
        <f>IF($A$54="4B",3,"")</f>
        <v/>
      </c>
    </row>
    <row r="59" spans="1:11" x14ac:dyDescent="0.25">
      <c r="C59" s="106" t="str">
        <f>IF($A$54="2E",1,"")</f>
        <v/>
      </c>
      <c r="D59" s="106" t="str">
        <f>IF($A$54="4D",2,"")</f>
        <v/>
      </c>
      <c r="E59" s="106" t="str">
        <f>IF($A$54="4C",3,"")</f>
        <v/>
      </c>
    </row>
    <row r="60" spans="1:11" x14ac:dyDescent="0.25">
      <c r="C60" s="106" t="str">
        <f>IF($A$54="3E",1,"")</f>
        <v/>
      </c>
      <c r="D60" s="106" t="str">
        <f>IF($A$54="4E",2,"")</f>
        <v/>
      </c>
      <c r="E60" s="106" t="str">
        <f>IF($A$54="5A",3,"")</f>
        <v/>
      </c>
    </row>
    <row r="61" spans="1:11" x14ac:dyDescent="0.25">
      <c r="D61" s="106" t="str">
        <f>IF($A$54="5D",2,"")</f>
        <v/>
      </c>
      <c r="E61" s="106" t="str">
        <f>IF($A$54="5B",3,"")</f>
        <v/>
      </c>
    </row>
    <row r="62" spans="1:11" x14ac:dyDescent="0.25">
      <c r="D62" s="106" t="str">
        <f>IF($A$54="5E",2,"")</f>
        <v/>
      </c>
      <c r="E62" s="106" t="str">
        <f>IF($A$54="5C",3,"")</f>
        <v/>
      </c>
    </row>
    <row r="66" spans="1:5" ht="43.5" x14ac:dyDescent="0.25">
      <c r="A66" s="114" t="s">
        <v>422</v>
      </c>
      <c r="B66" s="107" t="s">
        <v>407</v>
      </c>
      <c r="C66" s="108" t="s">
        <v>408</v>
      </c>
      <c r="D66" s="109" t="s">
        <v>409</v>
      </c>
      <c r="E66" s="110" t="s">
        <v>410</v>
      </c>
    </row>
    <row r="67" spans="1:5" ht="15.75" thickBot="1" x14ac:dyDescent="0.3">
      <c r="A67" s="112" t="str">
        <f>CONCATENATE('Safety Action Group'!I53,'Safety Action Group'!I52)</f>
        <v/>
      </c>
      <c r="B67" s="106" t="str">
        <f>IF($A$67="0A",0,"")</f>
        <v/>
      </c>
      <c r="C67" s="106" t="str">
        <f>IF($A$67="1B",1,"")</f>
        <v/>
      </c>
      <c r="D67" s="106" t="str">
        <f>IF($A$67="1A",2,"")</f>
        <v/>
      </c>
      <c r="E67" s="106" t="str">
        <f>IF($A$67="2A",3,"")</f>
        <v/>
      </c>
    </row>
    <row r="68" spans="1:5" ht="15.75" thickBot="1" x14ac:dyDescent="0.3">
      <c r="A68" s="113">
        <f>MAX(B67:E75)</f>
        <v>0</v>
      </c>
      <c r="B68" s="111" t="str">
        <f>IF($A$67="0B",0,"")</f>
        <v/>
      </c>
      <c r="C68" s="106" t="str">
        <f>IF($A$67="1C",1,"")</f>
        <v/>
      </c>
      <c r="D68" s="106" t="str">
        <f>IF($A$67="2B",2,"")</f>
        <v/>
      </c>
      <c r="E68" s="106" t="str">
        <f>IF($A$67="3A",3,"")</f>
        <v/>
      </c>
    </row>
    <row r="69" spans="1:5" x14ac:dyDescent="0.25">
      <c r="B69" s="106" t="str">
        <f>IF($A$67="0C",0,"")</f>
        <v/>
      </c>
      <c r="C69" s="106" t="str">
        <f>IF($A$67="1D",1,"")</f>
        <v/>
      </c>
      <c r="D69" s="106" t="str">
        <f>IF($A$67="2C",2,"")</f>
        <v/>
      </c>
      <c r="E69" s="106" t="str">
        <f>IF($A$67="3B",3,"")</f>
        <v/>
      </c>
    </row>
    <row r="70" spans="1:5" x14ac:dyDescent="0.25">
      <c r="B70" s="106" t="str">
        <f>IF($A$67="0D",0,"")</f>
        <v/>
      </c>
      <c r="C70" s="106" t="str">
        <f>IF($A$67="1E",1,"")</f>
        <v/>
      </c>
      <c r="D70" s="106" t="str">
        <f>IF($A$67="3C",2,"")</f>
        <v/>
      </c>
      <c r="E70" s="106" t="str">
        <f>IF($A$67="4A",3,"")</f>
        <v/>
      </c>
    </row>
    <row r="71" spans="1:5" x14ac:dyDescent="0.25">
      <c r="B71" s="106" t="str">
        <f>IF($A$67="0E",0,"")</f>
        <v/>
      </c>
      <c r="C71" s="106" t="str">
        <f>IF($A$67="2D",1,"")</f>
        <v/>
      </c>
      <c r="D71" s="106" t="str">
        <f>IF($A$67="3D",2,"")</f>
        <v/>
      </c>
      <c r="E71" s="106" t="str">
        <f>IF($A$67="4B",3,"")</f>
        <v/>
      </c>
    </row>
    <row r="72" spans="1:5" x14ac:dyDescent="0.25">
      <c r="C72" s="106" t="str">
        <f>IF($A$67="2E",1,"")</f>
        <v/>
      </c>
      <c r="D72" s="106" t="str">
        <f>IF($A$67="4D",2,"")</f>
        <v/>
      </c>
      <c r="E72" s="106" t="str">
        <f>IF($A$67="4C",3,"")</f>
        <v/>
      </c>
    </row>
    <row r="73" spans="1:5" x14ac:dyDescent="0.25">
      <c r="C73" s="106" t="str">
        <f>IF($A$67="3E",1,"")</f>
        <v/>
      </c>
      <c r="D73" s="106" t="str">
        <f>IF($A$67="4E",2,"")</f>
        <v/>
      </c>
      <c r="E73" s="106" t="str">
        <f>IF($A$67="5A",3,"")</f>
        <v/>
      </c>
    </row>
    <row r="74" spans="1:5" x14ac:dyDescent="0.25">
      <c r="D74" s="106" t="str">
        <f>IF($A$67="5D",2,"")</f>
        <v/>
      </c>
      <c r="E74" s="106" t="str">
        <f>IF($A$67="5B",3,"")</f>
        <v/>
      </c>
    </row>
    <row r="75" spans="1:5" x14ac:dyDescent="0.25">
      <c r="D75" s="106" t="str">
        <f>IF($A$67="5E",2,"")</f>
        <v/>
      </c>
      <c r="E75" s="106" t="str">
        <f>IF($A$67="5C",3,"")</f>
        <v/>
      </c>
    </row>
  </sheetData>
  <mergeCells count="3">
    <mergeCell ref="A8:E8"/>
    <mergeCell ref="H7:K8"/>
    <mergeCell ref="P11:P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6</vt:i4>
      </vt:variant>
    </vt:vector>
  </HeadingPairs>
  <TitlesOfParts>
    <vt:vector size="15" baseType="lpstr">
      <vt:lpstr>Erfassung_Recording</vt:lpstr>
      <vt:lpstr>Lieferanten_Suppliers</vt:lpstr>
      <vt:lpstr>Concession</vt:lpstr>
      <vt:lpstr>Nonconformance Form</vt:lpstr>
      <vt:lpstr>Incident reporting sheet</vt:lpstr>
      <vt:lpstr>Safety Action Group</vt:lpstr>
      <vt:lpstr>L3150.03 Eintrag</vt:lpstr>
      <vt:lpstr>Dropdowndaten</vt:lpstr>
      <vt:lpstr>Berechnungen</vt:lpstr>
      <vt:lpstr>Erfassung_Recording!Druckbereich</vt:lpstr>
      <vt:lpstr>'Incident reporting sheet'!Druckbereich</vt:lpstr>
      <vt:lpstr>Lieferanten_Suppliers!Druckbereich</vt:lpstr>
      <vt:lpstr>'Safety Action Group'!Druckbereich</vt:lpstr>
      <vt:lpstr>Klasse</vt:lpstr>
      <vt:lpstr>Mögliche_Ursachenliste</vt:lpstr>
    </vt:vector>
  </TitlesOfParts>
  <Company>Bucher Leichtbau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Kindlimann Daniel</dc:creator>
  <cp:lastModifiedBy>Christen Martin</cp:lastModifiedBy>
  <cp:lastPrinted>2024-12-09T11:02:10Z</cp:lastPrinted>
  <dcterms:created xsi:type="dcterms:W3CDTF">2019-10-29T13:34:59Z</dcterms:created>
  <dcterms:modified xsi:type="dcterms:W3CDTF">2026-01-22T07:34:56Z</dcterms:modified>
</cp:coreProperties>
</file>